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zuzana\Desktop\pracovné\63. výzva OPKŽP\Službyt\Implementácia\VO\Službyt\Výzva\"/>
    </mc:Choice>
  </mc:AlternateContent>
  <xr:revisionPtr revIDLastSave="0" documentId="13_ncr:1_{E7310FC1-15EF-4DCA-86ED-45F6CAC1F9CB}" xr6:coauthVersionLast="46" xr6:coauthVersionMax="46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Rekapitulácia stavby" sheetId="1" state="veryHidden" r:id="rId1"/>
    <sheet name="2020_08_SVIDNIK_K7_S - SY..." sheetId="2" r:id="rId2"/>
  </sheets>
  <definedNames>
    <definedName name="_xlnm._FilterDatabase" localSheetId="1" hidden="1">'2020_08_SVIDNIK_K7_S - SY...'!$C$118:$K$193</definedName>
    <definedName name="_xlnm.Print_Titles" localSheetId="1">'2020_08_SVIDNIK_K7_S - SY...'!$118:$118</definedName>
    <definedName name="_xlnm.Print_Titles" localSheetId="0">'Rekapitulácia stavby'!$92:$92</definedName>
    <definedName name="_xlnm.Print_Area" localSheetId="1">'2020_08_SVIDNIK_K7_S - SY...'!$C$108:$J$193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J116" i="2"/>
  <c r="J115" i="2"/>
  <c r="F113" i="2"/>
  <c r="E111" i="2"/>
  <c r="J90" i="2"/>
  <c r="J89" i="2"/>
  <c r="F87" i="2"/>
  <c r="E85" i="2"/>
  <c r="J16" i="2"/>
  <c r="E16" i="2"/>
  <c r="F116" i="2"/>
  <c r="J15" i="2"/>
  <c r="J13" i="2"/>
  <c r="E13" i="2"/>
  <c r="F89" i="2" s="1"/>
  <c r="J12" i="2"/>
  <c r="J10" i="2"/>
  <c r="J113" i="2" s="1"/>
  <c r="L90" i="1"/>
  <c r="AM90" i="1"/>
  <c r="AM89" i="1"/>
  <c r="L89" i="1"/>
  <c r="AM87" i="1"/>
  <c r="L87" i="1"/>
  <c r="L85" i="1"/>
  <c r="L84" i="1"/>
  <c r="J193" i="2"/>
  <c r="J192" i="2"/>
  <c r="BK191" i="2"/>
  <c r="J190" i="2"/>
  <c r="J189" i="2"/>
  <c r="J187" i="2"/>
  <c r="J186" i="2"/>
  <c r="J184" i="2"/>
  <c r="BK181" i="2"/>
  <c r="J180" i="2"/>
  <c r="BK179" i="2"/>
  <c r="J178" i="2"/>
  <c r="J177" i="2"/>
  <c r="BK169" i="2"/>
  <c r="J168" i="2"/>
  <c r="J162" i="2"/>
  <c r="BK161" i="2"/>
  <c r="BK159" i="2"/>
  <c r="BK153" i="2"/>
  <c r="BK150" i="2"/>
  <c r="J145" i="2"/>
  <c r="J133" i="2"/>
  <c r="BK132" i="2"/>
  <c r="J131" i="2"/>
  <c r="J125" i="2"/>
  <c r="J124" i="2"/>
  <c r="BK123" i="2"/>
  <c r="AS94" i="1"/>
  <c r="BK193" i="2"/>
  <c r="BK190" i="2"/>
  <c r="BK189" i="2"/>
  <c r="J188" i="2"/>
  <c r="BK186" i="2"/>
  <c r="J183" i="2"/>
  <c r="J181" i="2"/>
  <c r="BK180" i="2"/>
  <c r="J174" i="2"/>
  <c r="BK173" i="2"/>
  <c r="BK171" i="2"/>
  <c r="BK170" i="2"/>
  <c r="BK168" i="2"/>
  <c r="J167" i="2"/>
  <c r="J165" i="2"/>
  <c r="J164" i="2"/>
  <c r="BK163" i="2"/>
  <c r="J157" i="2"/>
  <c r="J155" i="2"/>
  <c r="BK126" i="2"/>
  <c r="BK188" i="2"/>
  <c r="BK187" i="2"/>
  <c r="BK184" i="2"/>
  <c r="BK183" i="2"/>
  <c r="J179" i="2"/>
  <c r="BK178" i="2"/>
  <c r="J176" i="2"/>
  <c r="J171" i="2"/>
  <c r="BK165" i="2"/>
  <c r="BK162" i="2"/>
  <c r="J158" i="2"/>
  <c r="J152" i="2"/>
  <c r="BK149" i="2"/>
  <c r="BK147" i="2"/>
  <c r="J144" i="2"/>
  <c r="J142" i="2"/>
  <c r="J141" i="2"/>
  <c r="BK140" i="2"/>
  <c r="BK139" i="2"/>
  <c r="BK136" i="2"/>
  <c r="BK131" i="2"/>
  <c r="BK129" i="2"/>
  <c r="J126" i="2"/>
  <c r="BK125" i="2"/>
  <c r="J123" i="2"/>
  <c r="BK122" i="2"/>
  <c r="BK177" i="2"/>
  <c r="BK176" i="2"/>
  <c r="BK174" i="2"/>
  <c r="J172" i="2"/>
  <c r="J170" i="2"/>
  <c r="J169" i="2"/>
  <c r="BK167" i="2"/>
  <c r="J166" i="2"/>
  <c r="J163" i="2"/>
  <c r="BK160" i="2"/>
  <c r="J159" i="2"/>
  <c r="BK156" i="2"/>
  <c r="J153" i="2"/>
  <c r="BK152" i="2"/>
  <c r="J150" i="2"/>
  <c r="J147" i="2"/>
  <c r="J146" i="2"/>
  <c r="BK141" i="2"/>
  <c r="J140" i="2"/>
  <c r="J138" i="2"/>
  <c r="J135" i="2"/>
  <c r="BK134" i="2"/>
  <c r="J129" i="2"/>
  <c r="J128" i="2"/>
  <c r="BK124" i="2"/>
  <c r="J173" i="2"/>
  <c r="BK172" i="2"/>
  <c r="BK166" i="2"/>
  <c r="J160" i="2"/>
  <c r="BK158" i="2"/>
  <c r="BK157" i="2"/>
  <c r="J156" i="2"/>
  <c r="BK154" i="2"/>
  <c r="BK192" i="2"/>
  <c r="J191" i="2"/>
  <c r="BK164" i="2"/>
  <c r="J161" i="2"/>
  <c r="BK155" i="2"/>
  <c r="J154" i="2"/>
  <c r="J151" i="2"/>
  <c r="BK148" i="2"/>
  <c r="BK144" i="2"/>
  <c r="BK142" i="2"/>
  <c r="J139" i="2"/>
  <c r="BK138" i="2"/>
  <c r="BK137" i="2"/>
  <c r="J134" i="2"/>
  <c r="BK151" i="2"/>
  <c r="J136" i="2"/>
  <c r="BK128" i="2"/>
  <c r="J127" i="2"/>
  <c r="J122" i="2"/>
  <c r="J149" i="2"/>
  <c r="J148" i="2"/>
  <c r="BK146" i="2"/>
  <c r="BK145" i="2"/>
  <c r="J137" i="2"/>
  <c r="BK135" i="2"/>
  <c r="BK133" i="2"/>
  <c r="J132" i="2"/>
  <c r="BK127" i="2"/>
  <c r="BK121" i="2" l="1"/>
  <c r="J121" i="2" s="1"/>
  <c r="J96" i="2" s="1"/>
  <c r="P121" i="2"/>
  <c r="R121" i="2"/>
  <c r="T121" i="2"/>
  <c r="BK130" i="2"/>
  <c r="J130" i="2"/>
  <c r="J97" i="2" s="1"/>
  <c r="P130" i="2"/>
  <c r="R130" i="2"/>
  <c r="T130" i="2"/>
  <c r="BK143" i="2"/>
  <c r="J143" i="2" s="1"/>
  <c r="J98" i="2" s="1"/>
  <c r="P143" i="2"/>
  <c r="R143" i="2"/>
  <c r="T143" i="2"/>
  <c r="BK175" i="2"/>
  <c r="J175" i="2"/>
  <c r="J99" i="2"/>
  <c r="P175" i="2"/>
  <c r="R175" i="2"/>
  <c r="T175" i="2"/>
  <c r="BK182" i="2"/>
  <c r="J182" i="2" s="1"/>
  <c r="J100" i="2" s="1"/>
  <c r="P182" i="2"/>
  <c r="R182" i="2"/>
  <c r="T182" i="2"/>
  <c r="BK185" i="2"/>
  <c r="J185" i="2"/>
  <c r="J101" i="2" s="1"/>
  <c r="T185" i="2"/>
  <c r="P185" i="2"/>
  <c r="R185" i="2"/>
  <c r="J87" i="2"/>
  <c r="BF126" i="2"/>
  <c r="BF141" i="2"/>
  <c r="BF142" i="2"/>
  <c r="BF144" i="2"/>
  <c r="BF147" i="2"/>
  <c r="F90" i="2"/>
  <c r="F115" i="2"/>
  <c r="BF131" i="2"/>
  <c r="BF145" i="2"/>
  <c r="BF148" i="2"/>
  <c r="BF150" i="2"/>
  <c r="BF163" i="2"/>
  <c r="BF166" i="2"/>
  <c r="BF165" i="2"/>
  <c r="BF171" i="2"/>
  <c r="BF127" i="2"/>
  <c r="BF129" i="2"/>
  <c r="BF132" i="2"/>
  <c r="BF133" i="2"/>
  <c r="BF135" i="2"/>
  <c r="BF149" i="2"/>
  <c r="BF158" i="2"/>
  <c r="BF161" i="2"/>
  <c r="BF168" i="2"/>
  <c r="BF170" i="2"/>
  <c r="BF176" i="2"/>
  <c r="BF124" i="2"/>
  <c r="BF134" i="2"/>
  <c r="BF137" i="2"/>
  <c r="BF138" i="2"/>
  <c r="BF146" i="2"/>
  <c r="BF152" i="2"/>
  <c r="BF153" i="2"/>
  <c r="BF154" i="2"/>
  <c r="BF156" i="2"/>
  <c r="BF159" i="2"/>
  <c r="BF169" i="2"/>
  <c r="BF174" i="2"/>
  <c r="BF186" i="2"/>
  <c r="BF189" i="2"/>
  <c r="BF191" i="2"/>
  <c r="BF123" i="2"/>
  <c r="BF125" i="2"/>
  <c r="BF128" i="2"/>
  <c r="BF151" i="2"/>
  <c r="BF155" i="2"/>
  <c r="BF167" i="2"/>
  <c r="BF172" i="2"/>
  <c r="BF173" i="2"/>
  <c r="BF179" i="2"/>
  <c r="BF180" i="2"/>
  <c r="BF181" i="2"/>
  <c r="BF184" i="2"/>
  <c r="BF188" i="2"/>
  <c r="BF190" i="2"/>
  <c r="BF192" i="2"/>
  <c r="BF122" i="2"/>
  <c r="BF136" i="2"/>
  <c r="BF139" i="2"/>
  <c r="BF140" i="2"/>
  <c r="BF157" i="2"/>
  <c r="BF160" i="2"/>
  <c r="BF162" i="2"/>
  <c r="BF164" i="2"/>
  <c r="BF177" i="2"/>
  <c r="BF178" i="2"/>
  <c r="BF183" i="2"/>
  <c r="BF187" i="2"/>
  <c r="BF193" i="2"/>
  <c r="J31" i="2"/>
  <c r="AV95" i="1" s="1"/>
  <c r="F34" i="2"/>
  <c r="BC95" i="1" s="1"/>
  <c r="BC94" i="1" s="1"/>
  <c r="W32" i="1" s="1"/>
  <c r="F31" i="2"/>
  <c r="AZ95" i="1" s="1"/>
  <c r="AZ94" i="1" s="1"/>
  <c r="AV94" i="1" s="1"/>
  <c r="AK29" i="1" s="1"/>
  <c r="F35" i="2"/>
  <c r="BD95" i="1" s="1"/>
  <c r="BD94" i="1" s="1"/>
  <c r="W33" i="1" s="1"/>
  <c r="F33" i="2"/>
  <c r="BB95" i="1"/>
  <c r="BB94" i="1" s="1"/>
  <c r="W31" i="1" s="1"/>
  <c r="R120" i="2" l="1"/>
  <c r="R119" i="2" s="1"/>
  <c r="P120" i="2"/>
  <c r="P119" i="2"/>
  <c r="AU95" i="1"/>
  <c r="AU94" i="1" s="1"/>
  <c r="T120" i="2"/>
  <c r="T119" i="2" s="1"/>
  <c r="BK120" i="2"/>
  <c r="J120" i="2" s="1"/>
  <c r="J95" i="2" s="1"/>
  <c r="W29" i="1"/>
  <c r="AX94" i="1"/>
  <c r="F32" i="2"/>
  <c r="BA95" i="1" s="1"/>
  <c r="BA94" i="1" s="1"/>
  <c r="W30" i="1" s="1"/>
  <c r="AY94" i="1"/>
  <c r="J32" i="2"/>
  <c r="AW95" i="1" s="1"/>
  <c r="AT95" i="1" s="1"/>
  <c r="BK119" i="2" l="1"/>
  <c r="J119" i="2"/>
  <c r="J94" i="2" s="1"/>
  <c r="AW94" i="1"/>
  <c r="AK30" i="1" s="1"/>
  <c r="J28" i="2" l="1"/>
  <c r="AG95" i="1"/>
  <c r="AG94" i="1"/>
  <c r="AK26" i="1"/>
  <c r="AK35" i="1"/>
  <c r="AT94" i="1"/>
  <c r="AN94" i="1" l="1"/>
  <c r="AN95" i="1"/>
  <c r="J37" i="2"/>
</calcChain>
</file>

<file path=xl/sharedStrings.xml><?xml version="1.0" encoding="utf-8"?>
<sst xmlns="http://schemas.openxmlformats.org/spreadsheetml/2006/main" count="1233" uniqueCount="396">
  <si>
    <t>Export Komplet</t>
  </si>
  <si>
    <t/>
  </si>
  <si>
    <t>2.0</t>
  </si>
  <si>
    <t>ZAMOK</t>
  </si>
  <si>
    <t>False</t>
  </si>
  <si>
    <t>{5c3ce32e-a9cd-47c0-99b5-2ee421089e98}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</si>
  <si>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</si>
  <si>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</si>
  <si>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</si>
  <si>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</si>
  <si>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</si>
  <si>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</si>
  <si>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2020_08_SVIDNIK_K7_S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</si>
  <si>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</si>
  <si>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</si>
  <si>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SYSTÉM SOLÁRNYCH KOLEKTOROV PREDOHREV TÚV PRE KOTOŇU K-7</t>
  </si>
  <si>
    <t>JKSO:</t>
  </si>
  <si>
    <t>KS:</t>
  </si>
  <si>
    <t>Miesto:</t>
  </si>
  <si>
    <t>Svidník</t>
  </si>
  <si>
    <t>Dátum:</t>
  </si>
  <si>
    <t>12. 2. 2021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</si>
  <si>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</si>
  <si>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</si>
  <si>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</si>
  <si>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</si>
  <si>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</si>
  <si>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</si>
  <si>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</si>
  <si>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50914154</t>
  </si>
  <si>
    <t xml:space="preserve">Techzar s. r. o. </t>
  </si>
  <si>
    <t>SK2120520633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</si>
  <si>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</si>
  <si>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</si>
  <si>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</si>
  <si>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</si>
  <si>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</si>
  <si>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</si>
  <si>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</si>
  <si>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</si>
  <si>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</si>
  <si>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</si>
  <si>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</si>
  <si>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</si>
  <si>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</si>
  <si>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</si>
  <si>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</si>
  <si>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</si>
  <si>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</si>
  <si>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</si>
  <si>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</si>
  <si>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</si>
  <si>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</si>
  <si>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</si>
  <si>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</si>
  <si>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</si>
  <si>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</si>
  <si>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</si>
  <si>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</si>
  <si>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</si>
  <si>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</si>
  <si>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</si>
  <si>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</si>
  <si>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</si>
  <si>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</si>
  <si>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</si>
  <si>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</si>
  <si>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</si>
  <si>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</si>
  <si>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</si>
  <si>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</si>
  <si>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</si>
  <si>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</si>
  <si>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</si>
  <si>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</si>
  <si>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</si>
  <si>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</si>
  <si>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</si>
  <si>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</si>
  <si>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</si>
  <si>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</si>
  <si>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</si>
  <si>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</si>
  <si>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</si>
  <si>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</si>
  <si>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</si>
  <si>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</si>
  <si>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</si>
  <si>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</si>
  <si>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</si>
  <si>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</si>
  <si>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722 - Zdravotechnika - vnútorný vodovod</t>
  </si>
  <si>
    <t xml:space="preserve">    732 - Ústredné kúrenie, strojovne</t>
  </si>
  <si>
    <t xml:space="preserve">    733 - Ústredné kúrenie - rozvodné potrubie</t>
  </si>
  <si>
    <t xml:space="preserve">    734 - Ústredné kúrenie - armatúry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</si>
  <si>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</si>
  <si>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</si>
  <si>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</si>
  <si>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</si>
  <si>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</si>
  <si>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</si>
  <si>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</si>
  <si>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</si>
  <si>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</si>
  <si>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</si>
  <si>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</si>
  <si>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</si>
  <si>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</si>
  <si>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</si>
  <si>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</si>
  <si>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</si>
  <si>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</si>
  <si>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</si>
  <si>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</si>
  <si>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62</t>
  </si>
  <si>
    <t>K</t>
  </si>
  <si>
    <t>713482122.S</t>
  </si>
  <si>
    <t>Montáž trubíc z PE, hr.15-20 mm,vnút.priemer 39-70 mm</t>
  </si>
  <si>
    <t>m</t>
  </si>
  <si>
    <t>16</t>
  </si>
  <si>
    <t>1095891324</t>
  </si>
  <si>
    <t>63</t>
  </si>
  <si>
    <t>M</t>
  </si>
  <si>
    <t>283310005200.S</t>
  </si>
  <si>
    <t>Izolačná PE trubica dxhr. 54x20 mm, nadrezaná, na izolovanie rozvodov vody, kúrenia, zdravotechniky</t>
  </si>
  <si>
    <t>32</t>
  </si>
  <si>
    <t>-1291843571</t>
  </si>
  <si>
    <t>713482141.S</t>
  </si>
  <si>
    <t>Montáž trubíc z EPDM, hr.25-32,vnút.priemer do 38 mm</t>
  </si>
  <si>
    <t>1249446637</t>
  </si>
  <si>
    <t>azf1395</t>
  </si>
  <si>
    <t>Armaflex HT 25x54 izolácia-trubica (exteriér) AZ FLEX Armacell</t>
  </si>
  <si>
    <t>349399386</t>
  </si>
  <si>
    <t>3</t>
  </si>
  <si>
    <t>713482142.S</t>
  </si>
  <si>
    <t>Montáž trubíc z EPDM, hr.25-32,vnút.priemer 38-73 mm</t>
  </si>
  <si>
    <t>666561970</t>
  </si>
  <si>
    <t>4</t>
  </si>
  <si>
    <t>azf1392</t>
  </si>
  <si>
    <t>Armaflex HT 25x35 izolácia-trubica (exteriér) AZ FLEX Armacell</t>
  </si>
  <si>
    <t>976306933</t>
  </si>
  <si>
    <t>5</t>
  </si>
  <si>
    <t>azf1391</t>
  </si>
  <si>
    <t>Armaflex HT 25x28 izolácia-trubica (exteriér) AZ FLEX Armacell</t>
  </si>
  <si>
    <t>-44770649</t>
  </si>
  <si>
    <t>6</t>
  </si>
  <si>
    <t>998713202.S</t>
  </si>
  <si>
    <t>Presun hmôt pre izolácie tepelné v objektoch výšky nad 6 m do 12 m</t>
  </si>
  <si>
    <t>%</t>
  </si>
  <si>
    <t>-452203089</t>
  </si>
  <si>
    <t>722</t>
  </si>
  <si>
    <t>Zdravotechnika - vnútorný vodovod</t>
  </si>
  <si>
    <t>61</t>
  </si>
  <si>
    <t>722131117.S</t>
  </si>
  <si>
    <t>Potrubie z ušlachtilej ocele 1.4401, rúry lisovacie d 54x1,5 mm</t>
  </si>
  <si>
    <t>1988102467</t>
  </si>
  <si>
    <t>7</t>
  </si>
  <si>
    <t>722221035.S</t>
  </si>
  <si>
    <t>Montáž guľového kohúta závitového priameho pre vodu G 2</t>
  </si>
  <si>
    <t>ks</t>
  </si>
  <si>
    <t>766170125</t>
  </si>
  <si>
    <t>8</t>
  </si>
  <si>
    <t>551110006000.S</t>
  </si>
  <si>
    <t>Guľový uzáver pre vodu 2", niklovaná mosadz</t>
  </si>
  <si>
    <t>111178681</t>
  </si>
  <si>
    <t>9</t>
  </si>
  <si>
    <t>722221083.S</t>
  </si>
  <si>
    <t>Montáž guľového kohúta vypúšťacieho závitového G 3/4</t>
  </si>
  <si>
    <t>-1089697512</t>
  </si>
  <si>
    <t>10</t>
  </si>
  <si>
    <t>551110011300.S</t>
  </si>
  <si>
    <t>Guľový uzáver vypúšťací s páčkou, 3/4" M, mosadz</t>
  </si>
  <si>
    <t>-807208154</t>
  </si>
  <si>
    <t>11</t>
  </si>
  <si>
    <t>722221185.S</t>
  </si>
  <si>
    <t>Montáž poistného ventilu závitového pre vodu G 5/4</t>
  </si>
  <si>
    <t>-2075947208</t>
  </si>
  <si>
    <t>12</t>
  </si>
  <si>
    <t>694050.100</t>
  </si>
  <si>
    <t>Poistný ventil pre teplú vodu - 6/4"Fx2"F; Kv 0,549; 10 bar; KB50 DUCO, IVAR.PV KB</t>
  </si>
  <si>
    <t>-496862688</t>
  </si>
  <si>
    <t>13</t>
  </si>
  <si>
    <t>722221290.S</t>
  </si>
  <si>
    <t>Montáž spätného ventilu závitového G 2</t>
  </si>
  <si>
    <t>-1632049938</t>
  </si>
  <si>
    <t>14</t>
  </si>
  <si>
    <t>551110016900.S</t>
  </si>
  <si>
    <t>Spätný ventil kontrolovateľný, 2" FF, PN 16, mosadz, disk plast</t>
  </si>
  <si>
    <t>668827300</t>
  </si>
  <si>
    <t>64</t>
  </si>
  <si>
    <t>722290226.S</t>
  </si>
  <si>
    <t>Tlaková skúška vodovodného potrubia do DN 50</t>
  </si>
  <si>
    <t>-1988566681</t>
  </si>
  <si>
    <t>65</t>
  </si>
  <si>
    <t>722290234.S</t>
  </si>
  <si>
    <t>Prepláchnutie a dezinfekcia vodovodného potrubia do DN 80</t>
  </si>
  <si>
    <t>-1492769334</t>
  </si>
  <si>
    <t>15</t>
  </si>
  <si>
    <t>998722201.S</t>
  </si>
  <si>
    <t>Presun hmôt pre vnútorný vodovod v objektoch výšky do 6 m</t>
  </si>
  <si>
    <t>-2026475856</t>
  </si>
  <si>
    <t>732</t>
  </si>
  <si>
    <t>Ústredné kúrenie, strojovne</t>
  </si>
  <si>
    <t>732610080.S</t>
  </si>
  <si>
    <t>Montáž 1 solárneho kolektora plochého na rovnú strechu, na ležato v sklone 45°</t>
  </si>
  <si>
    <t>1828092680</t>
  </si>
  <si>
    <t>17</t>
  </si>
  <si>
    <t>484720001000</t>
  </si>
  <si>
    <t>Solárny kolektor plochý rámový Vitosol 100-FM, typ SH1F s absorbčnou plochou 2,3 m2, objem 2,4 l pre horizontálnu montáž, plochý kolektor s funkciou automatického teplotného odstavenia ThermProtect. Rám v hliníkovom prevedení.</t>
  </si>
  <si>
    <t>-1099657795</t>
  </si>
  <si>
    <t>18</t>
  </si>
  <si>
    <t>732222095.</t>
  </si>
  <si>
    <t>Montáž doskového výmenníka tepla</t>
  </si>
  <si>
    <t>-1931036717</t>
  </si>
  <si>
    <t>19</t>
  </si>
  <si>
    <t>VIESSAMNN 3003495</t>
  </si>
  <si>
    <t>Vitotrans 100, typ PWT,Konštrukčné znaky a vyhotovenie: Doskový výmenník tepla, skladajúci sa z počtu tenkých profilovaných dosiek, ktoré sú špeciálnym postupom tvrdoletované. Tepelná izolácia, pološkrupina z PUR-tvrdej peny._x000D_
Obj. č.: 3003495</t>
  </si>
  <si>
    <t>31097671</t>
  </si>
  <si>
    <t>732470020.S</t>
  </si>
  <si>
    <t>Montáž čerpadlovej skupiny pre solárne systémy dvojvetvovej G 6/4, 20-70 l/min</t>
  </si>
  <si>
    <t>-1021180583</t>
  </si>
  <si>
    <t>21</t>
  </si>
  <si>
    <t>484720025200.S</t>
  </si>
  <si>
    <t>Čerpadlová skupina dvojvetvová s nízkoenergetickým obehovým čerpadlom bez integrovaného regulátora, prietok 20-70 l/min</t>
  </si>
  <si>
    <t>-1397638742</t>
  </si>
  <si>
    <t>22</t>
  </si>
  <si>
    <t>732351020.S</t>
  </si>
  <si>
    <t xml:space="preserve">Montáž akumulačného zásobníka vykurovacej vody v spojení so solár. systémami, tepel. čerpadlami a kotlami s integr. ohrevom pitnej vody </t>
  </si>
  <si>
    <t>-1190117208</t>
  </si>
  <si>
    <t>23</t>
  </si>
  <si>
    <t>484420017500.S</t>
  </si>
  <si>
    <t>zásobník TÚV, typ EL/E 2000 ls tepelnou izoláciou Ultra Shell 100 Obj. č.: 7495847</t>
  </si>
  <si>
    <t>-277738662</t>
  </si>
  <si>
    <t>24</t>
  </si>
  <si>
    <t>732331162</t>
  </si>
  <si>
    <t>Montáž expanznej nádoby tlak 10 barov s vymeniteľným vakom objem 200 l</t>
  </si>
  <si>
    <t>-1741269631</t>
  </si>
  <si>
    <t>25</t>
  </si>
  <si>
    <t>5517001150</t>
  </si>
  <si>
    <t>Nádoba-expanzná typ Refix DT tlak 10 barov vymeniteľ. vak 200 l zelená DUO 50 REFLEX</t>
  </si>
  <si>
    <t>-1414078810</t>
  </si>
  <si>
    <t>26</t>
  </si>
  <si>
    <t>4849111950.</t>
  </si>
  <si>
    <t>Ventil so zaistením (na kontrolu, údržbu a výmenu expanzných nádob) DN 50</t>
  </si>
  <si>
    <t>1037753676</t>
  </si>
  <si>
    <t>27</t>
  </si>
  <si>
    <t>732331873.S</t>
  </si>
  <si>
    <t>Montáž expanznej nádoby pre solárne systémy tlak 10 barov s vakom objem 400 l</t>
  </si>
  <si>
    <t>580301521</t>
  </si>
  <si>
    <t>28</t>
  </si>
  <si>
    <t>484620008500.S</t>
  </si>
  <si>
    <t>Nádoba expanzná s vymeniteľným vakom pre solárne systémy, objem 400 l, 10 bar</t>
  </si>
  <si>
    <t>1714875338</t>
  </si>
  <si>
    <t>29</t>
  </si>
  <si>
    <t>551240010900.S</t>
  </si>
  <si>
    <t>Guľový kohút so zaistením 5/4" - príslušenstvo k expanzným nádobám</t>
  </si>
  <si>
    <t>-941246037</t>
  </si>
  <si>
    <t>30</t>
  </si>
  <si>
    <t>732429112</t>
  </si>
  <si>
    <t>Montáž čerpadla (do potrubia) obehového špirálového DN 40</t>
  </si>
  <si>
    <t>súb.</t>
  </si>
  <si>
    <t>1142442410</t>
  </si>
  <si>
    <t>31</t>
  </si>
  <si>
    <t>5700390655488</t>
  </si>
  <si>
    <t>UPS 40-120 F B PN6/10 1x230-24</t>
  </si>
  <si>
    <t>2141697175</t>
  </si>
  <si>
    <t>724149101.S</t>
  </si>
  <si>
    <t>Montáž príslušenstva</t>
  </si>
  <si>
    <t>1158190472</t>
  </si>
  <si>
    <t>33</t>
  </si>
  <si>
    <t>VIESSMANN Z007387</t>
  </si>
  <si>
    <t>VIESSMANN Vitosolic 100, Typ SD1 elektronické riadenie teplotnej diferencie. Pre nástennú montáž, snímač teploty zásobníka a kolektora v rozsahu dodávky._x000D_
Obj. č.: Z007387</t>
  </si>
  <si>
    <t>127984535</t>
  </si>
  <si>
    <t>34</t>
  </si>
  <si>
    <t>VIESSMANN 7831913</t>
  </si>
  <si>
    <t>Snímač teploty kolektora, ponorný snímač k zabudovaniu do solárneho kolektora, s pripájacím vedením2,5 m dlhým</t>
  </si>
  <si>
    <t>1575251144</t>
  </si>
  <si>
    <t>35</t>
  </si>
  <si>
    <t>VIESSMANN Z013160</t>
  </si>
  <si>
    <t>Upevňovacia sada vhodná pre 6 kolektorov, 45° pevné nastavenie Obj. č.: Z013160</t>
  </si>
  <si>
    <t>-280710159</t>
  </si>
  <si>
    <t>36</t>
  </si>
  <si>
    <t>VIESSMANN ZK03779</t>
  </si>
  <si>
    <t>odluč. vzduchu-kombi, solár 6bar 150°C  Obj. č.: ZK03779</t>
  </si>
  <si>
    <t>1960718408</t>
  </si>
  <si>
    <t>37</t>
  </si>
  <si>
    <t>VIESSMANN ZK03780</t>
  </si>
  <si>
    <t>rýchly odvzdušňovač 3/8 Solár 6b 150°C s nákrutkami so zvieracím krúžkom (22mm) Obj. č.: ZK03780</t>
  </si>
  <si>
    <t>1143848717</t>
  </si>
  <si>
    <t>38</t>
  </si>
  <si>
    <t>VIESSMANN 7316568</t>
  </si>
  <si>
    <t>Nákrutka so zvieracím krúžkom (2 kusy), rovná závitová spojka, priemer 22 mm, z mosadze</t>
  </si>
  <si>
    <t>-1975449606</t>
  </si>
  <si>
    <t>39</t>
  </si>
  <si>
    <t>VIESSMANN 7174993</t>
  </si>
  <si>
    <t>Sada púzdier. S púzdrom a závitovými spojkami</t>
  </si>
  <si>
    <t>-493006004</t>
  </si>
  <si>
    <t>40</t>
  </si>
  <si>
    <t>VIESSMANN 7248240</t>
  </si>
  <si>
    <t>Prepojovacia sada pre jedno kolektorové pole</t>
  </si>
  <si>
    <t>-26052496</t>
  </si>
  <si>
    <t>41</t>
  </si>
  <si>
    <t>VIESSMANN 7248239</t>
  </si>
  <si>
    <t>Spojovacia rúra (1pár) z flexibilnej vlnitej rúry z nehrdz. ocele s mosadznými koncovkami a O-krúžkami</t>
  </si>
  <si>
    <t>1673829403</t>
  </si>
  <si>
    <t>42</t>
  </si>
  <si>
    <t>VIESSMANN 7426247</t>
  </si>
  <si>
    <t>Ponorný snímač teploty (NTC 10k) Pre zásobníkové ohrievače vody alebo aku zásobníky. S dĺžkou prepojenia 3,7 m</t>
  </si>
  <si>
    <t>-1715426490</t>
  </si>
  <si>
    <t>43</t>
  </si>
  <si>
    <t>VIESSMANN 7159729</t>
  </si>
  <si>
    <t>Teplonosné médium Tyfocor LS 200 litrov v nevratnom obale, hotová zmes do -28 °C</t>
  </si>
  <si>
    <t>469411358</t>
  </si>
  <si>
    <t>44</t>
  </si>
  <si>
    <t>VIESSMANN  ZK0296</t>
  </si>
  <si>
    <t>Solárne ručne plniace čerpadlo. Na doplňovanie a zvyšovanie tlaku teplonosného média v solárnom zariadení Obj. č.: ZK02962</t>
  </si>
  <si>
    <t>-532836723</t>
  </si>
  <si>
    <t>45</t>
  </si>
  <si>
    <t>VIESSMANN  731626</t>
  </si>
  <si>
    <t>Plniaca armatúra na preplachovanie, plnenie a vyprázdňovanie zariadenia. S nákrutkou so zvieracím krúžkom (22 mm).</t>
  </si>
  <si>
    <t>723682988</t>
  </si>
  <si>
    <t>46</t>
  </si>
  <si>
    <t>998732202.S</t>
  </si>
  <si>
    <t>Presun hmôt pre strojovne v objektoch výšky nad 6 m do 12 m</t>
  </si>
  <si>
    <t>1510795356</t>
  </si>
  <si>
    <t>733</t>
  </si>
  <si>
    <t>Ústredné kúrenie - rozvodné potrubie</t>
  </si>
  <si>
    <t>47</t>
  </si>
  <si>
    <t>733151081.S</t>
  </si>
  <si>
    <t>Potrubie z medených rúrok tvrdých spájaných tvrdou spájkou D 28/1,0 mm</t>
  </si>
  <si>
    <t>-336664084</t>
  </si>
  <si>
    <t>48</t>
  </si>
  <si>
    <t>733151084.S</t>
  </si>
  <si>
    <t>Potrubie z medených rúrok tvrdých spájaných tvrdou spájkou D 35/1,5 mm</t>
  </si>
  <si>
    <t>129429814</t>
  </si>
  <si>
    <t>49</t>
  </si>
  <si>
    <t>733151090.S</t>
  </si>
  <si>
    <t>Potrubie z medených rúrok tvrdých spájaných tvrdou spájkou D 54/2,0mm</t>
  </si>
  <si>
    <t>-1705966562</t>
  </si>
  <si>
    <t>50</t>
  </si>
  <si>
    <t>733191201.S</t>
  </si>
  <si>
    <t>Tlaková skúška medeného potrubia do D 35 mm</t>
  </si>
  <si>
    <t>547370255</t>
  </si>
  <si>
    <t>51</t>
  </si>
  <si>
    <t>733191202.S</t>
  </si>
  <si>
    <t>Tlaková skúška medeného potrubia nad 35 do 64 mm</t>
  </si>
  <si>
    <t>-190412133</t>
  </si>
  <si>
    <t>52</t>
  </si>
  <si>
    <t>998733201.S</t>
  </si>
  <si>
    <t>Presun hmôt pre rozvody potrubia v objektoch výšky do 6 m</t>
  </si>
  <si>
    <t>839024842</t>
  </si>
  <si>
    <t>734</t>
  </si>
  <si>
    <t>Ústredné kúrenie - armatúry</t>
  </si>
  <si>
    <t>53</t>
  </si>
  <si>
    <t>734411111.S</t>
  </si>
  <si>
    <t>Teplomer technický s ochranným púzdrom - priamy typ 160 prev."A"</t>
  </si>
  <si>
    <t>-1977082971</t>
  </si>
  <si>
    <t>54</t>
  </si>
  <si>
    <t>998734201.S</t>
  </si>
  <si>
    <t>Presun hmôt pre armatúry v objektoch výšky do 6 m</t>
  </si>
  <si>
    <t>-88670424</t>
  </si>
  <si>
    <t>767</t>
  </si>
  <si>
    <t>Konštrukcie doplnkové kovové</t>
  </si>
  <si>
    <t>66</t>
  </si>
  <si>
    <t>311990003400.S</t>
  </si>
  <si>
    <t>Chemická kotva d M20x180 mm ampulka</t>
  </si>
  <si>
    <t>834283296</t>
  </si>
  <si>
    <t>67</t>
  </si>
  <si>
    <t>333112</t>
  </si>
  <si>
    <t>Kotevná skrut. HAS-E-5.8 M20x170/158</t>
  </si>
  <si>
    <t>-132829841</t>
  </si>
  <si>
    <t>55</t>
  </si>
  <si>
    <t>767995105.S</t>
  </si>
  <si>
    <t>Montáž ostatných atypických kovových stavebných doplnkových konštrukcií nad 50 do 100 kg</t>
  </si>
  <si>
    <t>kg</t>
  </si>
  <si>
    <t>1785149693</t>
  </si>
  <si>
    <t>56</t>
  </si>
  <si>
    <t>304798</t>
  </si>
  <si>
    <t>Nosník MI-90 3m</t>
  </si>
  <si>
    <t>-1442055800</t>
  </si>
  <si>
    <t>57</t>
  </si>
  <si>
    <t>6882 2510_montáž</t>
  </si>
  <si>
    <t>Montáž betónových prvkov</t>
  </si>
  <si>
    <t>-940431462</t>
  </si>
  <si>
    <t>58</t>
  </si>
  <si>
    <t>6682 2510_1</t>
  </si>
  <si>
    <t>Obrubník SEMMELROCK cestný, lxšxv 1000x200x300 mm</t>
  </si>
  <si>
    <t>-733317424</t>
  </si>
  <si>
    <t>59</t>
  </si>
  <si>
    <t>6682 2510_2</t>
  </si>
  <si>
    <t>Obrubník SEMMELROCK cestný, lxšxv 1000x150x300 mm</t>
  </si>
  <si>
    <t>906205803</t>
  </si>
  <si>
    <t>60</t>
  </si>
  <si>
    <t>998767202.S</t>
  </si>
  <si>
    <t>Presun hmôt pre kovové stavebné doplnkové konštrukcie v objektoch výšky nad 6 do 12 m</t>
  </si>
  <si>
    <t>946642831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</si>
</sst>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167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2" borderId="22" xfId="0" applyNumberFormat="1" applyFont="1" applyFill="1" applyBorder="1" applyAlignment="1" applyProtection="1">
      <alignment vertical="center"/>
      <protection locked="0"/>
    </xf>
    <xf numFmtId="167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pans="1:74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0" t="s">
        <v>12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19"/>
      <c r="AQ5" s="19"/>
      <c r="AR5" s="17"/>
      <c r="BE5" s="237" t="s">
        <v>13</v>
      </c>
      <c r="BS5" s="14" t="s">
        <v>6</v>
      </c>
    </row>
    <row r="6" spans="1:74" s="1" customFormat="1" ht="36.9" customHeight="1">
      <c r="B6" s="18"/>
      <c r="C6" s="19"/>
      <c r="D6" s="25" t="s">
        <v>14</v>
      </c>
      <c r="E6" s="19"/>
      <c r="F6" s="19"/>
      <c r="G6" s="19"/>
      <c r="H6" s="19"/>
      <c r="I6" s="19"/>
      <c r="J6" s="19"/>
      <c r="K6" s="242" t="s">
        <v>15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P6" s="19"/>
      <c r="AQ6" s="19"/>
      <c r="AR6" s="17"/>
      <c r="BE6" s="238"/>
      <c r="BS6" s="14" t="s">
        <v>6</v>
      </c>
    </row>
    <row r="7" spans="1:74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4" t="s">
        <v>1</v>
      </c>
      <c r="AO7" s="19"/>
      <c r="AP7" s="19"/>
      <c r="AQ7" s="19"/>
      <c r="AR7" s="17"/>
      <c r="BE7" s="238"/>
      <c r="BS7" s="14" t="s">
        <v>6</v>
      </c>
    </row>
    <row r="8" spans="1:74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7" t="s">
        <v>21</v>
      </c>
      <c r="AO8" s="19"/>
      <c r="AP8" s="19"/>
      <c r="AQ8" s="19"/>
      <c r="AR8" s="17"/>
      <c r="BE8" s="238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8"/>
      <c r="BS9" s="14" t="s">
        <v>6</v>
      </c>
    </row>
    <row r="10" spans="1:74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38"/>
      <c r="BS10" s="14" t="s">
        <v>6</v>
      </c>
    </row>
    <row r="11" spans="1:74" s="1" customFormat="1" ht="18.45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38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8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8" t="s">
        <v>27</v>
      </c>
      <c r="AO13" s="19"/>
      <c r="AP13" s="19"/>
      <c r="AQ13" s="19"/>
      <c r="AR13" s="17"/>
      <c r="BE13" s="238"/>
      <c r="BS13" s="14" t="s">
        <v>6</v>
      </c>
    </row>
    <row r="14" spans="1:74" ht="13.2">
      <c r="B14" s="18"/>
      <c r="C14" s="19"/>
      <c r="D14" s="19"/>
      <c r="E14" s="243" t="s">
        <v>27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38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8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4" t="s">
        <v>29</v>
      </c>
      <c r="AO16" s="19"/>
      <c r="AP16" s="19"/>
      <c r="AQ16" s="19"/>
      <c r="AR16" s="17"/>
      <c r="BE16" s="238"/>
      <c r="BS16" s="14" t="s">
        <v>4</v>
      </c>
    </row>
    <row r="17" spans="1:71" s="1" customFormat="1" ht="18.45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31</v>
      </c>
      <c r="AO17" s="19"/>
      <c r="AP17" s="19"/>
      <c r="AQ17" s="19"/>
      <c r="AR17" s="17"/>
      <c r="BE17" s="238"/>
      <c r="BS17" s="14" t="s">
        <v>32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8"/>
      <c r="BS18" s="14" t="s">
        <v>33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4" t="s">
        <v>29</v>
      </c>
      <c r="AO19" s="19"/>
      <c r="AP19" s="19"/>
      <c r="AQ19" s="19"/>
      <c r="AR19" s="17"/>
      <c r="BE19" s="238"/>
      <c r="BS19" s="14" t="s">
        <v>33</v>
      </c>
    </row>
    <row r="20" spans="1:71" s="1" customFormat="1" ht="18.45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31</v>
      </c>
      <c r="AO20" s="19"/>
      <c r="AP20" s="19"/>
      <c r="AQ20" s="19"/>
      <c r="AR20" s="17"/>
      <c r="BE20" s="238"/>
      <c r="BS20" s="14" t="s">
        <v>32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8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8"/>
    </row>
    <row r="23" spans="1:71" s="1" customFormat="1" ht="16.5" customHeight="1">
      <c r="B23" s="18"/>
      <c r="C23" s="19"/>
      <c r="D23" s="19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19"/>
      <c r="AP23" s="19"/>
      <c r="AQ23" s="19"/>
      <c r="AR23" s="17"/>
      <c r="BE23" s="238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8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8"/>
    </row>
    <row r="26" spans="1:71" s="2" customFormat="1" ht="25.95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6">
        <f>ROUND(AG94,2)</f>
        <v>0</v>
      </c>
      <c r="AL26" s="247"/>
      <c r="AM26" s="247"/>
      <c r="AN26" s="247"/>
      <c r="AO26" s="247"/>
      <c r="AP26" s="33"/>
      <c r="AQ26" s="33"/>
      <c r="AR26" s="36"/>
      <c r="BE26" s="238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8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37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38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39</v>
      </c>
      <c r="AL28" s="248"/>
      <c r="AM28" s="248"/>
      <c r="AN28" s="248"/>
      <c r="AO28" s="248"/>
      <c r="AP28" s="33"/>
      <c r="AQ28" s="33"/>
      <c r="AR28" s="36"/>
      <c r="BE28" s="238"/>
    </row>
    <row r="29" spans="1:71" s="3" customFormat="1" ht="14.4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32">
        <v>0.2</v>
      </c>
      <c r="M29" s="231"/>
      <c r="N29" s="231"/>
      <c r="O29" s="231"/>
      <c r="P29" s="231"/>
      <c r="Q29" s="38"/>
      <c r="R29" s="38"/>
      <c r="S29" s="38"/>
      <c r="T29" s="38"/>
      <c r="U29" s="38"/>
      <c r="V29" s="38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F29" s="38"/>
      <c r="AG29" s="38"/>
      <c r="AH29" s="38"/>
      <c r="AI29" s="38"/>
      <c r="AJ29" s="38"/>
      <c r="AK29" s="230">
        <f>ROUND(AV94, 2)</f>
        <v>0</v>
      </c>
      <c r="AL29" s="231"/>
      <c r="AM29" s="231"/>
      <c r="AN29" s="231"/>
      <c r="AO29" s="231"/>
      <c r="AP29" s="38"/>
      <c r="AQ29" s="38"/>
      <c r="AR29" s="39"/>
      <c r="BE29" s="239"/>
    </row>
    <row r="30" spans="1:71" s="3" customFormat="1" ht="14.4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32">
        <v>0.2</v>
      </c>
      <c r="M30" s="231"/>
      <c r="N30" s="231"/>
      <c r="O30" s="231"/>
      <c r="P30" s="231"/>
      <c r="Q30" s="38"/>
      <c r="R30" s="38"/>
      <c r="S30" s="38"/>
      <c r="T30" s="38"/>
      <c r="U30" s="38"/>
      <c r="V30" s="38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F30" s="38"/>
      <c r="AG30" s="38"/>
      <c r="AH30" s="38"/>
      <c r="AI30" s="38"/>
      <c r="AJ30" s="38"/>
      <c r="AK30" s="230">
        <f>ROUND(AW94, 2)</f>
        <v>0</v>
      </c>
      <c r="AL30" s="231"/>
      <c r="AM30" s="231"/>
      <c r="AN30" s="231"/>
      <c r="AO30" s="231"/>
      <c r="AP30" s="38"/>
      <c r="AQ30" s="38"/>
      <c r="AR30" s="39"/>
      <c r="BE30" s="239"/>
    </row>
    <row r="31" spans="1:71" s="3" customFormat="1" ht="14.4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32">
        <v>0.2</v>
      </c>
      <c r="M31" s="231"/>
      <c r="N31" s="231"/>
      <c r="O31" s="231"/>
      <c r="P31" s="231"/>
      <c r="Q31" s="38"/>
      <c r="R31" s="38"/>
      <c r="S31" s="38"/>
      <c r="T31" s="38"/>
      <c r="U31" s="38"/>
      <c r="V31" s="38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F31" s="38"/>
      <c r="AG31" s="38"/>
      <c r="AH31" s="38"/>
      <c r="AI31" s="38"/>
      <c r="AJ31" s="38"/>
      <c r="AK31" s="230">
        <v>0</v>
      </c>
      <c r="AL31" s="231"/>
      <c r="AM31" s="231"/>
      <c r="AN31" s="231"/>
      <c r="AO31" s="231"/>
      <c r="AP31" s="38"/>
      <c r="AQ31" s="38"/>
      <c r="AR31" s="39"/>
      <c r="BE31" s="239"/>
    </row>
    <row r="32" spans="1:71" s="3" customFormat="1" ht="14.4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32">
        <v>0.2</v>
      </c>
      <c r="M32" s="231"/>
      <c r="N32" s="231"/>
      <c r="O32" s="231"/>
      <c r="P32" s="231"/>
      <c r="Q32" s="38"/>
      <c r="R32" s="38"/>
      <c r="S32" s="38"/>
      <c r="T32" s="38"/>
      <c r="U32" s="38"/>
      <c r="V32" s="38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F32" s="38"/>
      <c r="AG32" s="38"/>
      <c r="AH32" s="38"/>
      <c r="AI32" s="38"/>
      <c r="AJ32" s="38"/>
      <c r="AK32" s="230">
        <v>0</v>
      </c>
      <c r="AL32" s="231"/>
      <c r="AM32" s="231"/>
      <c r="AN32" s="231"/>
      <c r="AO32" s="231"/>
      <c r="AP32" s="38"/>
      <c r="AQ32" s="38"/>
      <c r="AR32" s="39"/>
      <c r="BE32" s="239"/>
    </row>
    <row r="33" spans="1:57" s="3" customFormat="1" ht="14.4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32">
        <v>0</v>
      </c>
      <c r="M33" s="231"/>
      <c r="N33" s="231"/>
      <c r="O33" s="231"/>
      <c r="P33" s="231"/>
      <c r="Q33" s="38"/>
      <c r="R33" s="38"/>
      <c r="S33" s="38"/>
      <c r="T33" s="38"/>
      <c r="U33" s="38"/>
      <c r="V33" s="38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F33" s="38"/>
      <c r="AG33" s="38"/>
      <c r="AH33" s="38"/>
      <c r="AI33" s="38"/>
      <c r="AJ33" s="38"/>
      <c r="AK33" s="230">
        <v>0</v>
      </c>
      <c r="AL33" s="231"/>
      <c r="AM33" s="231"/>
      <c r="AN33" s="231"/>
      <c r="AO33" s="231"/>
      <c r="AP33" s="38"/>
      <c r="AQ33" s="38"/>
      <c r="AR33" s="39"/>
      <c r="BE33" s="239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8"/>
    </row>
    <row r="35" spans="1:57" s="2" customFormat="1" ht="25.95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33" t="s">
        <v>48</v>
      </c>
      <c r="Y35" s="234"/>
      <c r="Z35" s="234"/>
      <c r="AA35" s="234"/>
      <c r="AB35" s="234"/>
      <c r="AC35" s="42"/>
      <c r="AD35" s="42"/>
      <c r="AE35" s="42"/>
      <c r="AF35" s="42"/>
      <c r="AG35" s="42"/>
      <c r="AH35" s="42"/>
      <c r="AI35" s="42"/>
      <c r="AJ35" s="42"/>
      <c r="AK35" s="235">
        <f>SUM(AK26:AK33)</f>
        <v>0</v>
      </c>
      <c r="AL35" s="234"/>
      <c r="AM35" s="234"/>
      <c r="AN35" s="234"/>
      <c r="AO35" s="236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11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2020_08_SVIDNIK_K7_S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" customHeight="1">
      <c r="B85" s="58"/>
      <c r="C85" s="59" t="s">
        <v>14</v>
      </c>
      <c r="D85" s="60"/>
      <c r="E85" s="60"/>
      <c r="F85" s="60"/>
      <c r="G85" s="60"/>
      <c r="H85" s="60"/>
      <c r="I85" s="60"/>
      <c r="J85" s="60"/>
      <c r="K85" s="60"/>
      <c r="L85" s="219" t="str">
        <f>K6</f>
        <v>SYSTÉM SOLÁRNYCH KOLEKTOROV PREDOHREV TÚV PRE KOTOŇU K-7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P85" s="60"/>
      <c r="AQ85" s="60"/>
      <c r="AR85" s="61"/>
    </row>
    <row r="86" spans="1:90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18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Svidník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20</v>
      </c>
      <c r="AJ87" s="33"/>
      <c r="AK87" s="33"/>
      <c r="AL87" s="33"/>
      <c r="AM87" s="221" t="str">
        <f>IF(AN8= "","",AN8)</f>
        <v>12. 2. 2021</v>
      </c>
      <c r="AN87" s="221"/>
      <c r="AO87" s="33"/>
      <c r="AP87" s="33"/>
      <c r="AQ87" s="33"/>
      <c r="AR87" s="36"/>
      <c r="BE87" s="31"/>
    </row>
    <row r="88" spans="1:90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15" customHeight="1">
      <c r="A89" s="31"/>
      <c r="B89" s="32"/>
      <c r="C89" s="26" t="s">
        <v>22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22" t="str">
        <f>IF(E17="","",E17)</f>
        <v xml:space="preserve">Techzar s. r. o. </v>
      </c>
      <c r="AN89" s="223"/>
      <c r="AO89" s="223"/>
      <c r="AP89" s="223"/>
      <c r="AQ89" s="33"/>
      <c r="AR89" s="36"/>
      <c r="AS89" s="224" t="s">
        <v>56</v>
      </c>
      <c r="AT89" s="22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15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22" t="str">
        <f>IF(E20="","",E20)</f>
        <v xml:space="preserve">Techzar s. r. o. </v>
      </c>
      <c r="AN90" s="223"/>
      <c r="AO90" s="223"/>
      <c r="AP90" s="223"/>
      <c r="AQ90" s="33"/>
      <c r="AR90" s="36"/>
      <c r="AS90" s="226"/>
      <c r="AT90" s="22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8"/>
      <c r="AT91" s="22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09" t="s">
        <v>57</v>
      </c>
      <c r="D92" s="210"/>
      <c r="E92" s="210"/>
      <c r="F92" s="210"/>
      <c r="G92" s="210"/>
      <c r="H92" s="70"/>
      <c r="I92" s="211" t="s">
        <v>58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59</v>
      </c>
      <c r="AH92" s="210"/>
      <c r="AI92" s="210"/>
      <c r="AJ92" s="210"/>
      <c r="AK92" s="210"/>
      <c r="AL92" s="210"/>
      <c r="AM92" s="210"/>
      <c r="AN92" s="211" t="s">
        <v>60</v>
      </c>
      <c r="AO92" s="210"/>
      <c r="AP92" s="213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0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75</v>
      </c>
      <c r="BT94" s="88" t="s">
        <v>76</v>
      </c>
      <c r="BV94" s="88" t="s">
        <v>77</v>
      </c>
      <c r="BW94" s="88" t="s">
        <v>5</v>
      </c>
      <c r="BX94" s="88" t="s">
        <v>78</v>
      </c>
      <c r="CL94" s="88" t="s">
        <v>1</v>
      </c>
    </row>
    <row r="95" spans="1:90" s="7" customFormat="1" ht="37.5" customHeight="1">
      <c r="A95" s="89" t="s">
        <v>79</v>
      </c>
      <c r="B95" s="90"/>
      <c r="C95" s="91"/>
      <c r="D95" s="216" t="s">
        <v>12</v>
      </c>
      <c r="E95" s="216"/>
      <c r="F95" s="216"/>
      <c r="G95" s="216"/>
      <c r="H95" s="216"/>
      <c r="I95" s="92"/>
      <c r="J95" s="216" t="s">
        <v>15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'2020_08_SVIDNIK_K7_S - SY...'!J28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93" t="s">
        <v>80</v>
      </c>
      <c r="AR95" s="94"/>
      <c r="AS95" s="95">
        <v>0</v>
      </c>
      <c r="AT95" s="96">
        <f>ROUND(SUM(AV95:AW95),2)</f>
        <v>0</v>
      </c>
      <c r="AU95" s="97">
        <f>'2020_08_SVIDNIK_K7_S - SY...'!P119</f>
        <v>0</v>
      </c>
      <c r="AV95" s="96">
        <f>'2020_08_SVIDNIK_K7_S - SY...'!J31</f>
        <v>0</v>
      </c>
      <c r="AW95" s="96">
        <f>'2020_08_SVIDNIK_K7_S - SY...'!J32</f>
        <v>0</v>
      </c>
      <c r="AX95" s="96">
        <f>'2020_08_SVIDNIK_K7_S - SY...'!J33</f>
        <v>0</v>
      </c>
      <c r="AY95" s="96">
        <f>'2020_08_SVIDNIK_K7_S - SY...'!J34</f>
        <v>0</v>
      </c>
      <c r="AZ95" s="96">
        <f>'2020_08_SVIDNIK_K7_S - SY...'!F31</f>
        <v>0</v>
      </c>
      <c r="BA95" s="96">
        <f>'2020_08_SVIDNIK_K7_S - SY...'!F32</f>
        <v>0</v>
      </c>
      <c r="BB95" s="96">
        <f>'2020_08_SVIDNIK_K7_S - SY...'!F33</f>
        <v>0</v>
      </c>
      <c r="BC95" s="96">
        <f>'2020_08_SVIDNIK_K7_S - SY...'!F34</f>
        <v>0</v>
      </c>
      <c r="BD95" s="98">
        <f>'2020_08_SVIDNIK_K7_S - SY...'!F35</f>
        <v>0</v>
      </c>
      <c r="BT95" s="99" t="s">
        <v>81</v>
      </c>
      <c r="BU95" s="99" t="s">
        <v>82</v>
      </c>
      <c r="BV95" s="99" t="s">
        <v>77</v>
      </c>
      <c r="BW95" s="99" t="s">
        <v>5</v>
      </c>
      <c r="BX95" s="99" t="s">
        <v>78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RrGrFi1PeCAVdxIue7WFZ23eovKLf9A0tbe6+3cuxZW2nUSwLofjTIzqYcRxpdeCQ6odFF6bkxUL/NqWmQGsPw==" saltValue="ZTdmoRjsfjCybnp9R1wQh4yAf+JBr0Z+9mHpJRUEu3RoNcbqu4poGcDSJ9yFuiTVqX2rYujVHx8wXNvuGb+yH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0_08_SVIDNIK_K7_S - S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4"/>
  <sheetViews>
    <sheetView showGridLines="0" tabSelected="1" topLeftCell="A142" workbookViewId="0">
      <selection activeCell="F145" sqref="F14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5</v>
      </c>
    </row>
    <row r="3" spans="1:46" s="1" customFormat="1" ht="6.9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76</v>
      </c>
    </row>
    <row r="4" spans="1:46" s="1" customFormat="1" ht="24.9" hidden="1" customHeight="1">
      <c r="B4" s="17"/>
      <c r="D4" s="102" t="s">
        <v>83</v>
      </c>
      <c r="L4" s="17"/>
      <c r="M4" s="103" t="s">
        <v>9</v>
      </c>
      <c r="AT4" s="14" t="s">
        <v>4</v>
      </c>
    </row>
    <row r="5" spans="1:46" s="1" customFormat="1" ht="6.9" hidden="1" customHeight="1">
      <c r="B5" s="17"/>
      <c r="L5" s="17"/>
    </row>
    <row r="6" spans="1:46" s="2" customFormat="1" ht="12" hidden="1" customHeight="1">
      <c r="A6" s="31"/>
      <c r="B6" s="36"/>
      <c r="C6" s="31"/>
      <c r="D6" s="104" t="s">
        <v>14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hidden="1" customHeight="1">
      <c r="A7" s="31"/>
      <c r="B7" s="36"/>
      <c r="C7" s="31"/>
      <c r="D7" s="31"/>
      <c r="E7" s="249" t="s">
        <v>15</v>
      </c>
      <c r="F7" s="250"/>
      <c r="G7" s="250"/>
      <c r="H7" s="250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idden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hidden="1" customHeight="1">
      <c r="A9" s="31"/>
      <c r="B9" s="36"/>
      <c r="C9" s="31"/>
      <c r="D9" s="104" t="s">
        <v>16</v>
      </c>
      <c r="E9" s="31"/>
      <c r="F9" s="105" t="s">
        <v>1</v>
      </c>
      <c r="G9" s="31"/>
      <c r="H9" s="31"/>
      <c r="I9" s="104" t="s">
        <v>17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04" t="s">
        <v>18</v>
      </c>
      <c r="E10" s="31"/>
      <c r="F10" s="105" t="s">
        <v>19</v>
      </c>
      <c r="G10" s="31"/>
      <c r="H10" s="31"/>
      <c r="I10" s="104" t="s">
        <v>20</v>
      </c>
      <c r="J10" s="106" t="str">
        <f>'Rekapitulácia stavby'!AN8</f>
        <v>12. 2. 2021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8" hidden="1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4" t="s">
        <v>22</v>
      </c>
      <c r="E12" s="31"/>
      <c r="F12" s="31"/>
      <c r="G12" s="31"/>
      <c r="H12" s="31"/>
      <c r="I12" s="104" t="s">
        <v>23</v>
      </c>
      <c r="J12" s="105" t="str">
        <f>IF('Rekapitulácia stavby'!AN10="","",'Rekapitulácia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hidden="1" customHeight="1">
      <c r="A13" s="31"/>
      <c r="B13" s="36"/>
      <c r="C13" s="31"/>
      <c r="D13" s="31"/>
      <c r="E13" s="105" t="str">
        <f>IF('Rekapitulácia stavby'!E11="","",'Rekapitulácia stavby'!E11)</f>
        <v xml:space="preserve"> </v>
      </c>
      <c r="F13" s="31"/>
      <c r="G13" s="31"/>
      <c r="H13" s="31"/>
      <c r="I13" s="104" t="s">
        <v>25</v>
      </c>
      <c r="J13" s="105" t="str">
        <f>IF('Rekapitulácia stavby'!AN11="","",'Rekapitulácia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" hidden="1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hidden="1" customHeight="1">
      <c r="A15" s="31"/>
      <c r="B15" s="36"/>
      <c r="C15" s="31"/>
      <c r="D15" s="104" t="s">
        <v>26</v>
      </c>
      <c r="E15" s="31"/>
      <c r="F15" s="31"/>
      <c r="G15" s="31"/>
      <c r="H15" s="31"/>
      <c r="I15" s="104" t="s">
        <v>23</v>
      </c>
      <c r="J15" s="27" t="str">
        <f>'Rekapitulácia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hidden="1" customHeight="1">
      <c r="A16" s="31"/>
      <c r="B16" s="36"/>
      <c r="C16" s="31"/>
      <c r="D16" s="31"/>
      <c r="E16" s="251" t="str">
        <f>'Rekapitulácia stavby'!E14</f>
        <v>Vyplň údaj</v>
      </c>
      <c r="F16" s="252"/>
      <c r="G16" s="252"/>
      <c r="H16" s="252"/>
      <c r="I16" s="104" t="s">
        <v>25</v>
      </c>
      <c r="J16" s="27" t="str">
        <f>'Rekapitulácia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" hidden="1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hidden="1" customHeight="1">
      <c r="A18" s="31"/>
      <c r="B18" s="36"/>
      <c r="C18" s="31"/>
      <c r="D18" s="104" t="s">
        <v>28</v>
      </c>
      <c r="E18" s="31"/>
      <c r="F18" s="31"/>
      <c r="G18" s="31"/>
      <c r="H18" s="31"/>
      <c r="I18" s="104" t="s">
        <v>23</v>
      </c>
      <c r="J18" s="105" t="s">
        <v>29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hidden="1" customHeight="1">
      <c r="A19" s="31"/>
      <c r="B19" s="36"/>
      <c r="C19" s="31"/>
      <c r="D19" s="31"/>
      <c r="E19" s="105" t="s">
        <v>30</v>
      </c>
      <c r="F19" s="31"/>
      <c r="G19" s="31"/>
      <c r="H19" s="31"/>
      <c r="I19" s="104" t="s">
        <v>25</v>
      </c>
      <c r="J19" s="105" t="s">
        <v>31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" hidden="1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hidden="1" customHeight="1">
      <c r="A21" s="31"/>
      <c r="B21" s="36"/>
      <c r="C21" s="31"/>
      <c r="D21" s="104" t="s">
        <v>34</v>
      </c>
      <c r="E21" s="31"/>
      <c r="F21" s="31"/>
      <c r="G21" s="31"/>
      <c r="H21" s="31"/>
      <c r="I21" s="104" t="s">
        <v>23</v>
      </c>
      <c r="J21" s="105" t="s">
        <v>29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hidden="1" customHeight="1">
      <c r="A22" s="31"/>
      <c r="B22" s="36"/>
      <c r="C22" s="31"/>
      <c r="D22" s="31"/>
      <c r="E22" s="105" t="s">
        <v>30</v>
      </c>
      <c r="F22" s="31"/>
      <c r="G22" s="31"/>
      <c r="H22" s="31"/>
      <c r="I22" s="104" t="s">
        <v>25</v>
      </c>
      <c r="J22" s="105" t="s">
        <v>31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" hidden="1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hidden="1" customHeight="1">
      <c r="A24" s="31"/>
      <c r="B24" s="36"/>
      <c r="C24" s="31"/>
      <c r="D24" s="104" t="s">
        <v>35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hidden="1" customHeight="1">
      <c r="A25" s="107"/>
      <c r="B25" s="108"/>
      <c r="C25" s="107"/>
      <c r="D25" s="107"/>
      <c r="E25" s="253" t="s">
        <v>1</v>
      </c>
      <c r="F25" s="253"/>
      <c r="G25" s="253"/>
      <c r="H25" s="253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" hidden="1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hidden="1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hidden="1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31"/>
      <c r="J28" s="112">
        <f>ROUND(J119,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hidden="1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hidden="1" customHeight="1">
      <c r="A30" s="31"/>
      <c r="B30" s="36"/>
      <c r="C30" s="31"/>
      <c r="D30" s="31"/>
      <c r="E30" s="31"/>
      <c r="F30" s="113" t="s">
        <v>38</v>
      </c>
      <c r="G30" s="31"/>
      <c r="H30" s="31"/>
      <c r="I30" s="113" t="s">
        <v>37</v>
      </c>
      <c r="J30" s="113" t="s">
        <v>39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hidden="1" customHeight="1">
      <c r="A31" s="31"/>
      <c r="B31" s="36"/>
      <c r="C31" s="31"/>
      <c r="D31" s="114" t="s">
        <v>40</v>
      </c>
      <c r="E31" s="104" t="s">
        <v>41</v>
      </c>
      <c r="F31" s="115">
        <f>ROUND((SUM(BE119:BE193)),  2)</f>
        <v>0</v>
      </c>
      <c r="G31" s="31"/>
      <c r="H31" s="31"/>
      <c r="I31" s="116">
        <v>0.2</v>
      </c>
      <c r="J31" s="115">
        <f>ROUND(((SUM(BE119:BE193))*I31),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hidden="1" customHeight="1">
      <c r="A32" s="31"/>
      <c r="B32" s="36"/>
      <c r="C32" s="31"/>
      <c r="D32" s="31"/>
      <c r="E32" s="104" t="s">
        <v>42</v>
      </c>
      <c r="F32" s="115">
        <f>ROUND((SUM(BF119:BF193)),  2)</f>
        <v>0</v>
      </c>
      <c r="G32" s="31"/>
      <c r="H32" s="31"/>
      <c r="I32" s="116">
        <v>0.2</v>
      </c>
      <c r="J32" s="115">
        <f>ROUND(((SUM(BF119:BF193))*I32),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31"/>
      <c r="E33" s="104" t="s">
        <v>43</v>
      </c>
      <c r="F33" s="115">
        <f>ROUND((SUM(BG119:BG193)),  2)</f>
        <v>0</v>
      </c>
      <c r="G33" s="31"/>
      <c r="H33" s="31"/>
      <c r="I33" s="116">
        <v>0.2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04" t="s">
        <v>44</v>
      </c>
      <c r="F34" s="115">
        <f>ROUND((SUM(BH119:BH193)),  2)</f>
        <v>0</v>
      </c>
      <c r="G34" s="31"/>
      <c r="H34" s="31"/>
      <c r="I34" s="116">
        <v>0.2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4" t="s">
        <v>45</v>
      </c>
      <c r="F35" s="115">
        <f>ROUND((SUM(BI119:BI193)),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" hidden="1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hidden="1" customHeight="1">
      <c r="A37" s="31"/>
      <c r="B37" s="36"/>
      <c r="C37" s="117"/>
      <c r="D37" s="118" t="s">
        <v>46</v>
      </c>
      <c r="E37" s="119"/>
      <c r="F37" s="119"/>
      <c r="G37" s="120" t="s">
        <v>47</v>
      </c>
      <c r="H37" s="121" t="s">
        <v>48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" hidden="1" customHeight="1">
      <c r="B39" s="17"/>
      <c r="L39" s="17"/>
    </row>
    <row r="40" spans="1:31" s="1" customFormat="1" ht="14.4" hidden="1" customHeight="1">
      <c r="B40" s="17"/>
      <c r="L40" s="17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48"/>
      <c r="D50" s="124" t="s">
        <v>49</v>
      </c>
      <c r="E50" s="125"/>
      <c r="F50" s="125"/>
      <c r="G50" s="124" t="s">
        <v>50</v>
      </c>
      <c r="H50" s="125"/>
      <c r="I50" s="125"/>
      <c r="J50" s="125"/>
      <c r="K50" s="125"/>
      <c r="L50" s="48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31"/>
      <c r="B61" s="36"/>
      <c r="C61" s="31"/>
      <c r="D61" s="126" t="s">
        <v>51</v>
      </c>
      <c r="E61" s="127"/>
      <c r="F61" s="128" t="s">
        <v>52</v>
      </c>
      <c r="G61" s="126" t="s">
        <v>51</v>
      </c>
      <c r="H61" s="127"/>
      <c r="I61" s="127"/>
      <c r="J61" s="129" t="s">
        <v>52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31"/>
      <c r="B65" s="36"/>
      <c r="C65" s="31"/>
      <c r="D65" s="124" t="s">
        <v>53</v>
      </c>
      <c r="E65" s="130"/>
      <c r="F65" s="130"/>
      <c r="G65" s="124" t="s">
        <v>54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31"/>
      <c r="B76" s="36"/>
      <c r="C76" s="31"/>
      <c r="D76" s="126" t="s">
        <v>51</v>
      </c>
      <c r="E76" s="127"/>
      <c r="F76" s="128" t="s">
        <v>52</v>
      </c>
      <c r="G76" s="126" t="s">
        <v>51</v>
      </c>
      <c r="H76" s="127"/>
      <c r="I76" s="127"/>
      <c r="J76" s="129" t="s">
        <v>52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hidden="1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" hidden="1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hidden="1" customHeight="1">
      <c r="A82" s="31"/>
      <c r="B82" s="32"/>
      <c r="C82" s="20" t="s">
        <v>84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hidden="1" customHeight="1">
      <c r="A85" s="31"/>
      <c r="B85" s="32"/>
      <c r="C85" s="33"/>
      <c r="D85" s="33"/>
      <c r="E85" s="219" t="str">
        <f>E7</f>
        <v>SYSTÉM SOLÁRNYCH KOLEKTOROV PREDOHREV TÚV PRE KOTOŇU K-7</v>
      </c>
      <c r="F85" s="254"/>
      <c r="G85" s="254"/>
      <c r="H85" s="25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" hidden="1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hidden="1" customHeight="1">
      <c r="A87" s="31"/>
      <c r="B87" s="32"/>
      <c r="C87" s="26" t="s">
        <v>18</v>
      </c>
      <c r="D87" s="33"/>
      <c r="E87" s="33"/>
      <c r="F87" s="24" t="str">
        <f>F10</f>
        <v>Svidník</v>
      </c>
      <c r="G87" s="33"/>
      <c r="H87" s="33"/>
      <c r="I87" s="26" t="s">
        <v>20</v>
      </c>
      <c r="J87" s="63" t="str">
        <f>IF(J10="","",J10)</f>
        <v>12. 2. 2021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15" hidden="1" customHeight="1">
      <c r="A89" s="31"/>
      <c r="B89" s="32"/>
      <c r="C89" s="26" t="s">
        <v>22</v>
      </c>
      <c r="D89" s="33"/>
      <c r="E89" s="33"/>
      <c r="F89" s="24" t="str">
        <f>E13</f>
        <v xml:space="preserve"> </v>
      </c>
      <c r="G89" s="33"/>
      <c r="H89" s="33"/>
      <c r="I89" s="26" t="s">
        <v>28</v>
      </c>
      <c r="J89" s="29" t="str">
        <f>E19</f>
        <v xml:space="preserve">Techzar s. r. o.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15" hidden="1" customHeight="1">
      <c r="A90" s="31"/>
      <c r="B90" s="32"/>
      <c r="C90" s="26" t="s">
        <v>26</v>
      </c>
      <c r="D90" s="33"/>
      <c r="E90" s="33"/>
      <c r="F90" s="24" t="str">
        <f>IF(E16="","",E16)</f>
        <v>Vyplň údaj</v>
      </c>
      <c r="G90" s="33"/>
      <c r="H90" s="33"/>
      <c r="I90" s="26" t="s">
        <v>34</v>
      </c>
      <c r="J90" s="29" t="str">
        <f>E22</f>
        <v xml:space="preserve">Techzar s. r. o. 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hidden="1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hidden="1" customHeight="1">
      <c r="A92" s="31"/>
      <c r="B92" s="32"/>
      <c r="C92" s="135" t="s">
        <v>85</v>
      </c>
      <c r="D92" s="136"/>
      <c r="E92" s="136"/>
      <c r="F92" s="136"/>
      <c r="G92" s="136"/>
      <c r="H92" s="136"/>
      <c r="I92" s="136"/>
      <c r="J92" s="137" t="s">
        <v>86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8" hidden="1" customHeight="1">
      <c r="A94" s="31"/>
      <c r="B94" s="32"/>
      <c r="C94" s="138" t="s">
        <v>87</v>
      </c>
      <c r="D94" s="33"/>
      <c r="E94" s="33"/>
      <c r="F94" s="33"/>
      <c r="G94" s="33"/>
      <c r="H94" s="33"/>
      <c r="I94" s="33"/>
      <c r="J94" s="81">
        <f>J119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88</v>
      </c>
    </row>
    <row r="95" spans="1:47" s="9" customFormat="1" ht="24.9" hidden="1" customHeight="1">
      <c r="B95" s="139"/>
      <c r="C95" s="140"/>
      <c r="D95" s="141" t="s">
        <v>89</v>
      </c>
      <c r="E95" s="142"/>
      <c r="F95" s="142"/>
      <c r="G95" s="142"/>
      <c r="H95" s="142"/>
      <c r="I95" s="142"/>
      <c r="J95" s="143">
        <f>J120</f>
        <v>0</v>
      </c>
      <c r="K95" s="140"/>
      <c r="L95" s="144"/>
    </row>
    <row r="96" spans="1:47" s="10" customFormat="1" ht="19.95" hidden="1" customHeight="1">
      <c r="B96" s="145"/>
      <c r="C96" s="146"/>
      <c r="D96" s="147" t="s">
        <v>90</v>
      </c>
      <c r="E96" s="148"/>
      <c r="F96" s="148"/>
      <c r="G96" s="148"/>
      <c r="H96" s="148"/>
      <c r="I96" s="148"/>
      <c r="J96" s="149">
        <f>J121</f>
        <v>0</v>
      </c>
      <c r="K96" s="146"/>
      <c r="L96" s="150"/>
    </row>
    <row r="97" spans="1:31" s="10" customFormat="1" ht="19.95" hidden="1" customHeight="1">
      <c r="B97" s="145"/>
      <c r="C97" s="146"/>
      <c r="D97" s="147" t="s">
        <v>91</v>
      </c>
      <c r="E97" s="148"/>
      <c r="F97" s="148"/>
      <c r="G97" s="148"/>
      <c r="H97" s="148"/>
      <c r="I97" s="148"/>
      <c r="J97" s="149">
        <f>J130</f>
        <v>0</v>
      </c>
      <c r="K97" s="146"/>
      <c r="L97" s="150"/>
    </row>
    <row r="98" spans="1:31" s="10" customFormat="1" ht="19.95" hidden="1" customHeight="1">
      <c r="B98" s="145"/>
      <c r="C98" s="146"/>
      <c r="D98" s="147" t="s">
        <v>92</v>
      </c>
      <c r="E98" s="148"/>
      <c r="F98" s="148"/>
      <c r="G98" s="148"/>
      <c r="H98" s="148"/>
      <c r="I98" s="148"/>
      <c r="J98" s="149">
        <f>J143</f>
        <v>0</v>
      </c>
      <c r="K98" s="146"/>
      <c r="L98" s="150"/>
    </row>
    <row r="99" spans="1:31" s="10" customFormat="1" ht="19.95" hidden="1" customHeight="1">
      <c r="B99" s="145"/>
      <c r="C99" s="146"/>
      <c r="D99" s="147" t="s">
        <v>93</v>
      </c>
      <c r="E99" s="148"/>
      <c r="F99" s="148"/>
      <c r="G99" s="148"/>
      <c r="H99" s="148"/>
      <c r="I99" s="148"/>
      <c r="J99" s="149">
        <f>J175</f>
        <v>0</v>
      </c>
      <c r="K99" s="146"/>
      <c r="L99" s="150"/>
    </row>
    <row r="100" spans="1:31" s="10" customFormat="1" ht="19.95" hidden="1" customHeight="1">
      <c r="B100" s="145"/>
      <c r="C100" s="146"/>
      <c r="D100" s="147" t="s">
        <v>94</v>
      </c>
      <c r="E100" s="148"/>
      <c r="F100" s="148"/>
      <c r="G100" s="148"/>
      <c r="H100" s="148"/>
      <c r="I100" s="148"/>
      <c r="J100" s="149">
        <f>J182</f>
        <v>0</v>
      </c>
      <c r="K100" s="146"/>
      <c r="L100" s="150"/>
    </row>
    <row r="101" spans="1:31" s="10" customFormat="1" ht="19.95" hidden="1" customHeight="1">
      <c r="B101" s="145"/>
      <c r="C101" s="146"/>
      <c r="D101" s="147" t="s">
        <v>95</v>
      </c>
      <c r="E101" s="148"/>
      <c r="F101" s="148"/>
      <c r="G101" s="148"/>
      <c r="H101" s="148"/>
      <c r="I101" s="148"/>
      <c r="J101" s="149">
        <f>J185</f>
        <v>0</v>
      </c>
      <c r="K101" s="146"/>
      <c r="L101" s="150"/>
    </row>
    <row r="102" spans="1:31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" hidden="1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idden="1"/>
    <row r="105" spans="1:31" hidden="1"/>
    <row r="106" spans="1:31" hidden="1"/>
    <row r="107" spans="1:31" s="2" customFormat="1" ht="6.9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" customHeight="1">
      <c r="A108" s="31"/>
      <c r="B108" s="32"/>
      <c r="C108" s="20" t="s">
        <v>96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14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30" customHeight="1">
      <c r="A111" s="31"/>
      <c r="B111" s="32"/>
      <c r="C111" s="33"/>
      <c r="D111" s="33"/>
      <c r="E111" s="219" t="str">
        <f>E7</f>
        <v>SYSTÉM SOLÁRNYCH KOLEKTOROV PREDOHREV TÚV PRE KOTOŇU K-7</v>
      </c>
      <c r="F111" s="254"/>
      <c r="G111" s="254"/>
      <c r="H111" s="25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18</v>
      </c>
      <c r="D113" s="33"/>
      <c r="E113" s="33"/>
      <c r="F113" s="24" t="str">
        <f>F10</f>
        <v>Svidník</v>
      </c>
      <c r="G113" s="33"/>
      <c r="H113" s="33"/>
      <c r="I113" s="26" t="s">
        <v>20</v>
      </c>
      <c r="J113" s="63" t="str">
        <f>IF(J10="","",J10)</f>
        <v>12. 2. 2021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15" customHeight="1">
      <c r="A115" s="31"/>
      <c r="B115" s="32"/>
      <c r="C115" s="26" t="s">
        <v>22</v>
      </c>
      <c r="D115" s="33"/>
      <c r="E115" s="33"/>
      <c r="F115" s="24" t="str">
        <f>E13</f>
        <v xml:space="preserve"> </v>
      </c>
      <c r="G115" s="33"/>
      <c r="H115" s="33"/>
      <c r="I115" s="26" t="s">
        <v>28</v>
      </c>
      <c r="J115" s="29" t="str">
        <f>E19</f>
        <v xml:space="preserve">Techzar s. r. o.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26</v>
      </c>
      <c r="D116" s="33"/>
      <c r="E116" s="33"/>
      <c r="F116" s="24" t="str">
        <f>IF(E16="","",E16)</f>
        <v>Vyplň údaj</v>
      </c>
      <c r="G116" s="33"/>
      <c r="H116" s="33"/>
      <c r="I116" s="26" t="s">
        <v>34</v>
      </c>
      <c r="J116" s="29" t="str">
        <f>E22</f>
        <v xml:space="preserve">Techzar s. r. o.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1"/>
      <c r="B118" s="152"/>
      <c r="C118" s="153" t="s">
        <v>97</v>
      </c>
      <c r="D118" s="154" t="s">
        <v>61</v>
      </c>
      <c r="E118" s="154" t="s">
        <v>57</v>
      </c>
      <c r="F118" s="154" t="s">
        <v>58</v>
      </c>
      <c r="G118" s="154" t="s">
        <v>98</v>
      </c>
      <c r="H118" s="154" t="s">
        <v>99</v>
      </c>
      <c r="I118" s="154" t="s">
        <v>100</v>
      </c>
      <c r="J118" s="155" t="s">
        <v>86</v>
      </c>
      <c r="K118" s="156" t="s">
        <v>101</v>
      </c>
      <c r="L118" s="157"/>
      <c r="M118" s="72" t="s">
        <v>1</v>
      </c>
      <c r="N118" s="73" t="s">
        <v>40</v>
      </c>
      <c r="O118" s="73" t="s">
        <v>102</v>
      </c>
      <c r="P118" s="73" t="s">
        <v>103</v>
      </c>
      <c r="Q118" s="73" t="s">
        <v>104</v>
      </c>
      <c r="R118" s="73" t="s">
        <v>105</v>
      </c>
      <c r="S118" s="73" t="s">
        <v>106</v>
      </c>
      <c r="T118" s="74" t="s">
        <v>107</v>
      </c>
      <c r="U118" s="15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</row>
    <row r="119" spans="1:65" s="2" customFormat="1" ht="22.8" customHeight="1">
      <c r="A119" s="31"/>
      <c r="B119" s="32"/>
      <c r="C119" s="79" t="s">
        <v>87</v>
      </c>
      <c r="D119" s="33"/>
      <c r="E119" s="33"/>
      <c r="F119" s="33"/>
      <c r="G119" s="33"/>
      <c r="H119" s="33"/>
      <c r="I119" s="33"/>
      <c r="J119" s="158">
        <f>BK119</f>
        <v>0</v>
      </c>
      <c r="K119" s="33"/>
      <c r="L119" s="36"/>
      <c r="M119" s="75"/>
      <c r="N119" s="159"/>
      <c r="O119" s="76"/>
      <c r="P119" s="160">
        <f>P120</f>
        <v>0</v>
      </c>
      <c r="Q119" s="76"/>
      <c r="R119" s="160">
        <f>R120</f>
        <v>27.743510900000008</v>
      </c>
      <c r="S119" s="76"/>
      <c r="T119" s="161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75</v>
      </c>
      <c r="AU119" s="14" t="s">
        <v>88</v>
      </c>
      <c r="BK119" s="162">
        <f>BK120</f>
        <v>0</v>
      </c>
    </row>
    <row r="120" spans="1:65" s="12" customFormat="1" ht="25.95" customHeight="1">
      <c r="B120" s="163"/>
      <c r="C120" s="164"/>
      <c r="D120" s="165" t="s">
        <v>75</v>
      </c>
      <c r="E120" s="166" t="s">
        <v>108</v>
      </c>
      <c r="F120" s="166" t="s">
        <v>109</v>
      </c>
      <c r="G120" s="164"/>
      <c r="H120" s="164"/>
      <c r="I120" s="167"/>
      <c r="J120" s="168">
        <f>BK120</f>
        <v>0</v>
      </c>
      <c r="K120" s="164"/>
      <c r="L120" s="169"/>
      <c r="M120" s="170"/>
      <c r="N120" s="171"/>
      <c r="O120" s="171"/>
      <c r="P120" s="172">
        <f>P121+P130+P143+P175+P182+P185</f>
        <v>0</v>
      </c>
      <c r="Q120" s="171"/>
      <c r="R120" s="172">
        <f>R121+R130+R143+R175+R182+R185</f>
        <v>27.743510900000008</v>
      </c>
      <c r="S120" s="171"/>
      <c r="T120" s="173">
        <f>T121+T130+T143+T175+T182+T185</f>
        <v>0</v>
      </c>
      <c r="AR120" s="174" t="s">
        <v>110</v>
      </c>
      <c r="AT120" s="175" t="s">
        <v>75</v>
      </c>
      <c r="AU120" s="175" t="s">
        <v>76</v>
      </c>
      <c r="AY120" s="174" t="s">
        <v>111</v>
      </c>
      <c r="BK120" s="176">
        <f>BK121+BK130+BK143+BK175+BK182+BK185</f>
        <v>0</v>
      </c>
    </row>
    <row r="121" spans="1:65" s="12" customFormat="1" ht="22.8" customHeight="1">
      <c r="B121" s="163"/>
      <c r="C121" s="164"/>
      <c r="D121" s="165" t="s">
        <v>75</v>
      </c>
      <c r="E121" s="177" t="s">
        <v>112</v>
      </c>
      <c r="F121" s="177" t="s">
        <v>113</v>
      </c>
      <c r="G121" s="164"/>
      <c r="H121" s="164"/>
      <c r="I121" s="167"/>
      <c r="J121" s="178">
        <f>BK121</f>
        <v>0</v>
      </c>
      <c r="K121" s="164"/>
      <c r="L121" s="169"/>
      <c r="M121" s="170"/>
      <c r="N121" s="171"/>
      <c r="O121" s="171"/>
      <c r="P121" s="172">
        <f>SUM(P122:P129)</f>
        <v>0</v>
      </c>
      <c r="Q121" s="171"/>
      <c r="R121" s="172">
        <f>SUM(R122:R129)</f>
        <v>3.4859000000000001E-3</v>
      </c>
      <c r="S121" s="171"/>
      <c r="T121" s="173">
        <f>SUM(T122:T129)</f>
        <v>0</v>
      </c>
      <c r="AR121" s="174" t="s">
        <v>110</v>
      </c>
      <c r="AT121" s="175" t="s">
        <v>75</v>
      </c>
      <c r="AU121" s="175" t="s">
        <v>81</v>
      </c>
      <c r="AY121" s="174" t="s">
        <v>111</v>
      </c>
      <c r="BK121" s="176">
        <f>SUM(BK122:BK129)</f>
        <v>0</v>
      </c>
    </row>
    <row r="122" spans="1:65" s="2" customFormat="1" ht="21.75" customHeight="1">
      <c r="A122" s="31"/>
      <c r="B122" s="32"/>
      <c r="C122" s="179" t="s">
        <v>114</v>
      </c>
      <c r="D122" s="179" t="s">
        <v>115</v>
      </c>
      <c r="E122" s="180" t="s">
        <v>116</v>
      </c>
      <c r="F122" s="181" t="s">
        <v>117</v>
      </c>
      <c r="G122" s="182" t="s">
        <v>118</v>
      </c>
      <c r="H122" s="183">
        <v>5.5</v>
      </c>
      <c r="I122" s="183"/>
      <c r="J122" s="184">
        <f t="shared" ref="J122:J129" si="0">ROUND(I122*H122,3)</f>
        <v>0</v>
      </c>
      <c r="K122" s="185"/>
      <c r="L122" s="36"/>
      <c r="M122" s="186" t="s">
        <v>1</v>
      </c>
      <c r="N122" s="187" t="s">
        <v>42</v>
      </c>
      <c r="O122" s="68"/>
      <c r="P122" s="188">
        <f t="shared" ref="P122:P129" si="1">O122*H122</f>
        <v>0</v>
      </c>
      <c r="Q122" s="188">
        <v>2.0000000000000002E-5</v>
      </c>
      <c r="R122" s="188">
        <f t="shared" ref="R122:R129" si="2">Q122*H122</f>
        <v>1.1E-4</v>
      </c>
      <c r="S122" s="188">
        <v>0</v>
      </c>
      <c r="T122" s="189">
        <f t="shared" ref="T122:T129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119</v>
      </c>
      <c r="AT122" s="190" t="s">
        <v>115</v>
      </c>
      <c r="AU122" s="190" t="s">
        <v>110</v>
      </c>
      <c r="AY122" s="14" t="s">
        <v>111</v>
      </c>
      <c r="BE122" s="191">
        <f t="shared" ref="BE122:BE129" si="4">IF(N122="základná",J122,0)</f>
        <v>0</v>
      </c>
      <c r="BF122" s="191">
        <f t="shared" ref="BF122:BF129" si="5">IF(N122="znížená",J122,0)</f>
        <v>0</v>
      </c>
      <c r="BG122" s="191">
        <f t="shared" ref="BG122:BG129" si="6">IF(N122="zákl. prenesená",J122,0)</f>
        <v>0</v>
      </c>
      <c r="BH122" s="191">
        <f t="shared" ref="BH122:BH129" si="7">IF(N122="zníž. prenesená",J122,0)</f>
        <v>0</v>
      </c>
      <c r="BI122" s="191">
        <f t="shared" ref="BI122:BI129" si="8">IF(N122="nulová",J122,0)</f>
        <v>0</v>
      </c>
      <c r="BJ122" s="14" t="s">
        <v>110</v>
      </c>
      <c r="BK122" s="192">
        <f t="shared" ref="BK122:BK129" si="9">ROUND(I122*H122,3)</f>
        <v>0</v>
      </c>
      <c r="BL122" s="14" t="s">
        <v>119</v>
      </c>
      <c r="BM122" s="190" t="s">
        <v>120</v>
      </c>
    </row>
    <row r="123" spans="1:65" s="2" customFormat="1" ht="33" customHeight="1">
      <c r="A123" s="31"/>
      <c r="B123" s="32"/>
      <c r="C123" s="193" t="s">
        <v>121</v>
      </c>
      <c r="D123" s="193" t="s">
        <v>122</v>
      </c>
      <c r="E123" s="194" t="s">
        <v>123</v>
      </c>
      <c r="F123" s="195" t="s">
        <v>124</v>
      </c>
      <c r="G123" s="196" t="s">
        <v>118</v>
      </c>
      <c r="H123" s="197">
        <v>5.61</v>
      </c>
      <c r="I123" s="197"/>
      <c r="J123" s="198">
        <f t="shared" si="0"/>
        <v>0</v>
      </c>
      <c r="K123" s="199"/>
      <c r="L123" s="200"/>
      <c r="M123" s="201" t="s">
        <v>1</v>
      </c>
      <c r="N123" s="202" t="s">
        <v>42</v>
      </c>
      <c r="O123" s="68"/>
      <c r="P123" s="188">
        <f t="shared" si="1"/>
        <v>0</v>
      </c>
      <c r="Q123" s="188">
        <v>1.9000000000000001E-4</v>
      </c>
      <c r="R123" s="188">
        <f t="shared" si="2"/>
        <v>1.0659000000000001E-3</v>
      </c>
      <c r="S123" s="188">
        <v>0</v>
      </c>
      <c r="T123" s="18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125</v>
      </c>
      <c r="AT123" s="190" t="s">
        <v>122</v>
      </c>
      <c r="AU123" s="190" t="s">
        <v>110</v>
      </c>
      <c r="AY123" s="14" t="s">
        <v>111</v>
      </c>
      <c r="BE123" s="191">
        <f t="shared" si="4"/>
        <v>0</v>
      </c>
      <c r="BF123" s="191">
        <f t="shared" si="5"/>
        <v>0</v>
      </c>
      <c r="BG123" s="191">
        <f t="shared" si="6"/>
        <v>0</v>
      </c>
      <c r="BH123" s="191">
        <f t="shared" si="7"/>
        <v>0</v>
      </c>
      <c r="BI123" s="191">
        <f t="shared" si="8"/>
        <v>0</v>
      </c>
      <c r="BJ123" s="14" t="s">
        <v>110</v>
      </c>
      <c r="BK123" s="192">
        <f t="shared" si="9"/>
        <v>0</v>
      </c>
      <c r="BL123" s="14" t="s">
        <v>119</v>
      </c>
      <c r="BM123" s="190" t="s">
        <v>126</v>
      </c>
    </row>
    <row r="124" spans="1:65" s="2" customFormat="1" ht="21.75" customHeight="1">
      <c r="A124" s="31"/>
      <c r="B124" s="32"/>
      <c r="C124" s="179" t="s">
        <v>81</v>
      </c>
      <c r="D124" s="179" t="s">
        <v>115</v>
      </c>
      <c r="E124" s="180" t="s">
        <v>127</v>
      </c>
      <c r="F124" s="181" t="s">
        <v>128</v>
      </c>
      <c r="G124" s="182" t="s">
        <v>118</v>
      </c>
      <c r="H124" s="183">
        <v>66</v>
      </c>
      <c r="I124" s="183"/>
      <c r="J124" s="184">
        <f t="shared" si="0"/>
        <v>0</v>
      </c>
      <c r="K124" s="185"/>
      <c r="L124" s="36"/>
      <c r="M124" s="186" t="s">
        <v>1</v>
      </c>
      <c r="N124" s="187" t="s">
        <v>42</v>
      </c>
      <c r="O124" s="68"/>
      <c r="P124" s="188">
        <f t="shared" si="1"/>
        <v>0</v>
      </c>
      <c r="Q124" s="188">
        <v>3.0000000000000001E-5</v>
      </c>
      <c r="R124" s="188">
        <f t="shared" si="2"/>
        <v>1.98E-3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119</v>
      </c>
      <c r="AT124" s="190" t="s">
        <v>115</v>
      </c>
      <c r="AU124" s="190" t="s">
        <v>110</v>
      </c>
      <c r="AY124" s="14" t="s">
        <v>111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110</v>
      </c>
      <c r="BK124" s="192">
        <f t="shared" si="9"/>
        <v>0</v>
      </c>
      <c r="BL124" s="14" t="s">
        <v>119</v>
      </c>
      <c r="BM124" s="190" t="s">
        <v>129</v>
      </c>
    </row>
    <row r="125" spans="1:65" s="2" customFormat="1" ht="21.75" customHeight="1">
      <c r="A125" s="31"/>
      <c r="B125" s="32"/>
      <c r="C125" s="193" t="s">
        <v>110</v>
      </c>
      <c r="D125" s="193" t="s">
        <v>122</v>
      </c>
      <c r="E125" s="194" t="s">
        <v>130</v>
      </c>
      <c r="F125" s="195" t="s">
        <v>131</v>
      </c>
      <c r="G125" s="196" t="s">
        <v>118</v>
      </c>
      <c r="H125" s="197">
        <v>66</v>
      </c>
      <c r="I125" s="197"/>
      <c r="J125" s="198">
        <f t="shared" si="0"/>
        <v>0</v>
      </c>
      <c r="K125" s="199"/>
      <c r="L125" s="200"/>
      <c r="M125" s="201" t="s">
        <v>1</v>
      </c>
      <c r="N125" s="202" t="s">
        <v>42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125</v>
      </c>
      <c r="AT125" s="190" t="s">
        <v>122</v>
      </c>
      <c r="AU125" s="190" t="s">
        <v>110</v>
      </c>
      <c r="AY125" s="14" t="s">
        <v>111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110</v>
      </c>
      <c r="BK125" s="192">
        <f t="shared" si="9"/>
        <v>0</v>
      </c>
      <c r="BL125" s="14" t="s">
        <v>119</v>
      </c>
      <c r="BM125" s="190" t="s">
        <v>132</v>
      </c>
    </row>
    <row r="126" spans="1:65" s="2" customFormat="1" ht="21.75" customHeight="1">
      <c r="A126" s="31"/>
      <c r="B126" s="32"/>
      <c r="C126" s="179" t="s">
        <v>133</v>
      </c>
      <c r="D126" s="179" t="s">
        <v>115</v>
      </c>
      <c r="E126" s="180" t="s">
        <v>134</v>
      </c>
      <c r="F126" s="181" t="s">
        <v>135</v>
      </c>
      <c r="G126" s="182" t="s">
        <v>118</v>
      </c>
      <c r="H126" s="183">
        <v>11</v>
      </c>
      <c r="I126" s="183"/>
      <c r="J126" s="184">
        <f t="shared" si="0"/>
        <v>0</v>
      </c>
      <c r="K126" s="185"/>
      <c r="L126" s="36"/>
      <c r="M126" s="186" t="s">
        <v>1</v>
      </c>
      <c r="N126" s="187" t="s">
        <v>42</v>
      </c>
      <c r="O126" s="68"/>
      <c r="P126" s="188">
        <f t="shared" si="1"/>
        <v>0</v>
      </c>
      <c r="Q126" s="188">
        <v>3.0000000000000001E-5</v>
      </c>
      <c r="R126" s="188">
        <f t="shared" si="2"/>
        <v>3.3E-4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119</v>
      </c>
      <c r="AT126" s="190" t="s">
        <v>115</v>
      </c>
      <c r="AU126" s="190" t="s">
        <v>110</v>
      </c>
      <c r="AY126" s="14" t="s">
        <v>111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110</v>
      </c>
      <c r="BK126" s="192">
        <f t="shared" si="9"/>
        <v>0</v>
      </c>
      <c r="BL126" s="14" t="s">
        <v>119</v>
      </c>
      <c r="BM126" s="190" t="s">
        <v>136</v>
      </c>
    </row>
    <row r="127" spans="1:65" s="2" customFormat="1" ht="21.75" customHeight="1">
      <c r="A127" s="31"/>
      <c r="B127" s="32"/>
      <c r="C127" s="193" t="s">
        <v>137</v>
      </c>
      <c r="D127" s="193" t="s">
        <v>122</v>
      </c>
      <c r="E127" s="194" t="s">
        <v>138</v>
      </c>
      <c r="F127" s="195" t="s">
        <v>139</v>
      </c>
      <c r="G127" s="196" t="s">
        <v>118</v>
      </c>
      <c r="H127" s="197">
        <v>3</v>
      </c>
      <c r="I127" s="197"/>
      <c r="J127" s="198">
        <f t="shared" si="0"/>
        <v>0</v>
      </c>
      <c r="K127" s="199"/>
      <c r="L127" s="200"/>
      <c r="M127" s="201" t="s">
        <v>1</v>
      </c>
      <c r="N127" s="202" t="s">
        <v>42</v>
      </c>
      <c r="O127" s="68"/>
      <c r="P127" s="188">
        <f t="shared" si="1"/>
        <v>0</v>
      </c>
      <c r="Q127" s="188">
        <v>0</v>
      </c>
      <c r="R127" s="188">
        <f t="shared" si="2"/>
        <v>0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125</v>
      </c>
      <c r="AT127" s="190" t="s">
        <v>122</v>
      </c>
      <c r="AU127" s="190" t="s">
        <v>110</v>
      </c>
      <c r="AY127" s="14" t="s">
        <v>111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110</v>
      </c>
      <c r="BK127" s="192">
        <f t="shared" si="9"/>
        <v>0</v>
      </c>
      <c r="BL127" s="14" t="s">
        <v>119</v>
      </c>
      <c r="BM127" s="190" t="s">
        <v>140</v>
      </c>
    </row>
    <row r="128" spans="1:65" s="2" customFormat="1" ht="21.75" customHeight="1">
      <c r="A128" s="31"/>
      <c r="B128" s="32"/>
      <c r="C128" s="193" t="s">
        <v>141</v>
      </c>
      <c r="D128" s="193" t="s">
        <v>122</v>
      </c>
      <c r="E128" s="194" t="s">
        <v>142</v>
      </c>
      <c r="F128" s="195" t="s">
        <v>143</v>
      </c>
      <c r="G128" s="196" t="s">
        <v>118</v>
      </c>
      <c r="H128" s="197">
        <v>8</v>
      </c>
      <c r="I128" s="197"/>
      <c r="J128" s="198">
        <f t="shared" si="0"/>
        <v>0</v>
      </c>
      <c r="K128" s="199"/>
      <c r="L128" s="200"/>
      <c r="M128" s="201" t="s">
        <v>1</v>
      </c>
      <c r="N128" s="202" t="s">
        <v>42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125</v>
      </c>
      <c r="AT128" s="190" t="s">
        <v>122</v>
      </c>
      <c r="AU128" s="190" t="s">
        <v>110</v>
      </c>
      <c r="AY128" s="14" t="s">
        <v>111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110</v>
      </c>
      <c r="BK128" s="192">
        <f t="shared" si="9"/>
        <v>0</v>
      </c>
      <c r="BL128" s="14" t="s">
        <v>119</v>
      </c>
      <c r="BM128" s="190" t="s">
        <v>144</v>
      </c>
    </row>
    <row r="129" spans="1:65" s="2" customFormat="1" ht="21.75" customHeight="1">
      <c r="A129" s="31"/>
      <c r="B129" s="32"/>
      <c r="C129" s="179" t="s">
        <v>145</v>
      </c>
      <c r="D129" s="179" t="s">
        <v>115</v>
      </c>
      <c r="E129" s="180" t="s">
        <v>146</v>
      </c>
      <c r="F129" s="181" t="s">
        <v>147</v>
      </c>
      <c r="G129" s="182" t="s">
        <v>148</v>
      </c>
      <c r="H129" s="183"/>
      <c r="I129" s="183"/>
      <c r="J129" s="184">
        <f t="shared" si="0"/>
        <v>0</v>
      </c>
      <c r="K129" s="185"/>
      <c r="L129" s="36"/>
      <c r="M129" s="186" t="s">
        <v>1</v>
      </c>
      <c r="N129" s="187" t="s">
        <v>42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119</v>
      </c>
      <c r="AT129" s="190" t="s">
        <v>115</v>
      </c>
      <c r="AU129" s="190" t="s">
        <v>110</v>
      </c>
      <c r="AY129" s="14" t="s">
        <v>111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110</v>
      </c>
      <c r="BK129" s="192">
        <f t="shared" si="9"/>
        <v>0</v>
      </c>
      <c r="BL129" s="14" t="s">
        <v>119</v>
      </c>
      <c r="BM129" s="190" t="s">
        <v>149</v>
      </c>
    </row>
    <row r="130" spans="1:65" s="12" customFormat="1" ht="22.8" customHeight="1">
      <c r="B130" s="163"/>
      <c r="C130" s="164"/>
      <c r="D130" s="165" t="s">
        <v>75</v>
      </c>
      <c r="E130" s="177" t="s">
        <v>150</v>
      </c>
      <c r="F130" s="177" t="s">
        <v>151</v>
      </c>
      <c r="G130" s="164"/>
      <c r="H130" s="164"/>
      <c r="I130" s="167"/>
      <c r="J130" s="178">
        <f>BK130</f>
        <v>0</v>
      </c>
      <c r="K130" s="164"/>
      <c r="L130" s="169"/>
      <c r="M130" s="170"/>
      <c r="N130" s="171"/>
      <c r="O130" s="171"/>
      <c r="P130" s="172">
        <f>SUM(P131:P142)</f>
        <v>0</v>
      </c>
      <c r="Q130" s="171"/>
      <c r="R130" s="172">
        <f>SUM(R131:R142)</f>
        <v>6.2214999999999993E-2</v>
      </c>
      <c r="S130" s="171"/>
      <c r="T130" s="173">
        <f>SUM(T131:T142)</f>
        <v>0</v>
      </c>
      <c r="AR130" s="174" t="s">
        <v>110</v>
      </c>
      <c r="AT130" s="175" t="s">
        <v>75</v>
      </c>
      <c r="AU130" s="175" t="s">
        <v>81</v>
      </c>
      <c r="AY130" s="174" t="s">
        <v>111</v>
      </c>
      <c r="BK130" s="176">
        <f>SUM(BK131:BK142)</f>
        <v>0</v>
      </c>
    </row>
    <row r="131" spans="1:65" s="2" customFormat="1" ht="21.75" customHeight="1">
      <c r="A131" s="31"/>
      <c r="B131" s="32"/>
      <c r="C131" s="179" t="s">
        <v>152</v>
      </c>
      <c r="D131" s="179" t="s">
        <v>115</v>
      </c>
      <c r="E131" s="180" t="s">
        <v>153</v>
      </c>
      <c r="F131" s="181" t="s">
        <v>154</v>
      </c>
      <c r="G131" s="182" t="s">
        <v>118</v>
      </c>
      <c r="H131" s="183">
        <v>5.5</v>
      </c>
      <c r="I131" s="183"/>
      <c r="J131" s="184">
        <f t="shared" ref="J131:J142" si="10">ROUND(I131*H131,3)</f>
        <v>0</v>
      </c>
      <c r="K131" s="185"/>
      <c r="L131" s="36"/>
      <c r="M131" s="186" t="s">
        <v>1</v>
      </c>
      <c r="N131" s="187" t="s">
        <v>42</v>
      </c>
      <c r="O131" s="68"/>
      <c r="P131" s="188">
        <f t="shared" ref="P131:P142" si="11">O131*H131</f>
        <v>0</v>
      </c>
      <c r="Q131" s="188">
        <v>2.0600000000000002E-3</v>
      </c>
      <c r="R131" s="188">
        <f t="shared" ref="R131:R142" si="12">Q131*H131</f>
        <v>1.1330000000000002E-2</v>
      </c>
      <c r="S131" s="188">
        <v>0</v>
      </c>
      <c r="T131" s="189">
        <f t="shared" ref="T131:T142" si="1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119</v>
      </c>
      <c r="AT131" s="190" t="s">
        <v>115</v>
      </c>
      <c r="AU131" s="190" t="s">
        <v>110</v>
      </c>
      <c r="AY131" s="14" t="s">
        <v>111</v>
      </c>
      <c r="BE131" s="191">
        <f t="shared" ref="BE131:BE142" si="14">IF(N131="základná",J131,0)</f>
        <v>0</v>
      </c>
      <c r="BF131" s="191">
        <f t="shared" ref="BF131:BF142" si="15">IF(N131="znížená",J131,0)</f>
        <v>0</v>
      </c>
      <c r="BG131" s="191">
        <f t="shared" ref="BG131:BG142" si="16">IF(N131="zákl. prenesená",J131,0)</f>
        <v>0</v>
      </c>
      <c r="BH131" s="191">
        <f t="shared" ref="BH131:BH142" si="17">IF(N131="zníž. prenesená",J131,0)</f>
        <v>0</v>
      </c>
      <c r="BI131" s="191">
        <f t="shared" ref="BI131:BI142" si="18">IF(N131="nulová",J131,0)</f>
        <v>0</v>
      </c>
      <c r="BJ131" s="14" t="s">
        <v>110</v>
      </c>
      <c r="BK131" s="192">
        <f t="shared" ref="BK131:BK142" si="19">ROUND(I131*H131,3)</f>
        <v>0</v>
      </c>
      <c r="BL131" s="14" t="s">
        <v>119</v>
      </c>
      <c r="BM131" s="190" t="s">
        <v>155</v>
      </c>
    </row>
    <row r="132" spans="1:65" s="2" customFormat="1" ht="21.75" customHeight="1">
      <c r="A132" s="31"/>
      <c r="B132" s="32"/>
      <c r="C132" s="179" t="s">
        <v>156</v>
      </c>
      <c r="D132" s="179" t="s">
        <v>115</v>
      </c>
      <c r="E132" s="180" t="s">
        <v>157</v>
      </c>
      <c r="F132" s="181" t="s">
        <v>158</v>
      </c>
      <c r="G132" s="182" t="s">
        <v>159</v>
      </c>
      <c r="H132" s="183">
        <v>8</v>
      </c>
      <c r="I132" s="183"/>
      <c r="J132" s="184">
        <f t="shared" si="10"/>
        <v>0</v>
      </c>
      <c r="K132" s="185"/>
      <c r="L132" s="36"/>
      <c r="M132" s="186" t="s">
        <v>1</v>
      </c>
      <c r="N132" s="187" t="s">
        <v>42</v>
      </c>
      <c r="O132" s="68"/>
      <c r="P132" s="188">
        <f t="shared" si="11"/>
        <v>0</v>
      </c>
      <c r="Q132" s="188">
        <v>6.9999999999999994E-5</v>
      </c>
      <c r="R132" s="188">
        <f t="shared" si="12"/>
        <v>5.5999999999999995E-4</v>
      </c>
      <c r="S132" s="188">
        <v>0</v>
      </c>
      <c r="T132" s="189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119</v>
      </c>
      <c r="AT132" s="190" t="s">
        <v>115</v>
      </c>
      <c r="AU132" s="190" t="s">
        <v>110</v>
      </c>
      <c r="AY132" s="14" t="s">
        <v>111</v>
      </c>
      <c r="BE132" s="191">
        <f t="shared" si="14"/>
        <v>0</v>
      </c>
      <c r="BF132" s="191">
        <f t="shared" si="15"/>
        <v>0</v>
      </c>
      <c r="BG132" s="191">
        <f t="shared" si="16"/>
        <v>0</v>
      </c>
      <c r="BH132" s="191">
        <f t="shared" si="17"/>
        <v>0</v>
      </c>
      <c r="BI132" s="191">
        <f t="shared" si="18"/>
        <v>0</v>
      </c>
      <c r="BJ132" s="14" t="s">
        <v>110</v>
      </c>
      <c r="BK132" s="192">
        <f t="shared" si="19"/>
        <v>0</v>
      </c>
      <c r="BL132" s="14" t="s">
        <v>119</v>
      </c>
      <c r="BM132" s="190" t="s">
        <v>160</v>
      </c>
    </row>
    <row r="133" spans="1:65" s="2" customFormat="1" ht="16.5" customHeight="1">
      <c r="A133" s="31"/>
      <c r="B133" s="32"/>
      <c r="C133" s="193" t="s">
        <v>161</v>
      </c>
      <c r="D133" s="193" t="s">
        <v>122</v>
      </c>
      <c r="E133" s="194" t="s">
        <v>162</v>
      </c>
      <c r="F133" s="195" t="s">
        <v>163</v>
      </c>
      <c r="G133" s="196" t="s">
        <v>159</v>
      </c>
      <c r="H133" s="197">
        <v>8</v>
      </c>
      <c r="I133" s="197"/>
      <c r="J133" s="198">
        <f t="shared" si="10"/>
        <v>0</v>
      </c>
      <c r="K133" s="199"/>
      <c r="L133" s="200"/>
      <c r="M133" s="201" t="s">
        <v>1</v>
      </c>
      <c r="N133" s="202" t="s">
        <v>42</v>
      </c>
      <c r="O133" s="68"/>
      <c r="P133" s="188">
        <f t="shared" si="11"/>
        <v>0</v>
      </c>
      <c r="Q133" s="188">
        <v>5.1900000000000002E-3</v>
      </c>
      <c r="R133" s="188">
        <f t="shared" si="12"/>
        <v>4.1520000000000001E-2</v>
      </c>
      <c r="S133" s="188">
        <v>0</v>
      </c>
      <c r="T133" s="189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125</v>
      </c>
      <c r="AT133" s="190" t="s">
        <v>122</v>
      </c>
      <c r="AU133" s="190" t="s">
        <v>110</v>
      </c>
      <c r="AY133" s="14" t="s">
        <v>111</v>
      </c>
      <c r="BE133" s="191">
        <f t="shared" si="14"/>
        <v>0</v>
      </c>
      <c r="BF133" s="191">
        <f t="shared" si="15"/>
        <v>0</v>
      </c>
      <c r="BG133" s="191">
        <f t="shared" si="16"/>
        <v>0</v>
      </c>
      <c r="BH133" s="191">
        <f t="shared" si="17"/>
        <v>0</v>
      </c>
      <c r="BI133" s="191">
        <f t="shared" si="18"/>
        <v>0</v>
      </c>
      <c r="BJ133" s="14" t="s">
        <v>110</v>
      </c>
      <c r="BK133" s="192">
        <f t="shared" si="19"/>
        <v>0</v>
      </c>
      <c r="BL133" s="14" t="s">
        <v>119</v>
      </c>
      <c r="BM133" s="190" t="s">
        <v>164</v>
      </c>
    </row>
    <row r="134" spans="1:65" s="2" customFormat="1" ht="21.75" customHeight="1">
      <c r="A134" s="31"/>
      <c r="B134" s="32"/>
      <c r="C134" s="179" t="s">
        <v>165</v>
      </c>
      <c r="D134" s="179" t="s">
        <v>115</v>
      </c>
      <c r="E134" s="180" t="s">
        <v>166</v>
      </c>
      <c r="F134" s="181" t="s">
        <v>167</v>
      </c>
      <c r="G134" s="182" t="s">
        <v>159</v>
      </c>
      <c r="H134" s="183">
        <v>2</v>
      </c>
      <c r="I134" s="183"/>
      <c r="J134" s="184">
        <f t="shared" si="10"/>
        <v>0</v>
      </c>
      <c r="K134" s="185"/>
      <c r="L134" s="36"/>
      <c r="M134" s="186" t="s">
        <v>1</v>
      </c>
      <c r="N134" s="187" t="s">
        <v>42</v>
      </c>
      <c r="O134" s="68"/>
      <c r="P134" s="188">
        <f t="shared" si="11"/>
        <v>0</v>
      </c>
      <c r="Q134" s="188">
        <v>4.0000000000000003E-5</v>
      </c>
      <c r="R134" s="188">
        <f t="shared" si="12"/>
        <v>8.0000000000000007E-5</v>
      </c>
      <c r="S134" s="188">
        <v>0</v>
      </c>
      <c r="T134" s="189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119</v>
      </c>
      <c r="AT134" s="190" t="s">
        <v>115</v>
      </c>
      <c r="AU134" s="190" t="s">
        <v>110</v>
      </c>
      <c r="AY134" s="14" t="s">
        <v>111</v>
      </c>
      <c r="BE134" s="191">
        <f t="shared" si="14"/>
        <v>0</v>
      </c>
      <c r="BF134" s="191">
        <f t="shared" si="15"/>
        <v>0</v>
      </c>
      <c r="BG134" s="191">
        <f t="shared" si="16"/>
        <v>0</v>
      </c>
      <c r="BH134" s="191">
        <f t="shared" si="17"/>
        <v>0</v>
      </c>
      <c r="BI134" s="191">
        <f t="shared" si="18"/>
        <v>0</v>
      </c>
      <c r="BJ134" s="14" t="s">
        <v>110</v>
      </c>
      <c r="BK134" s="192">
        <f t="shared" si="19"/>
        <v>0</v>
      </c>
      <c r="BL134" s="14" t="s">
        <v>119</v>
      </c>
      <c r="BM134" s="190" t="s">
        <v>168</v>
      </c>
    </row>
    <row r="135" spans="1:65" s="2" customFormat="1" ht="21.75" customHeight="1">
      <c r="A135" s="31"/>
      <c r="B135" s="32"/>
      <c r="C135" s="193" t="s">
        <v>169</v>
      </c>
      <c r="D135" s="193" t="s">
        <v>122</v>
      </c>
      <c r="E135" s="194" t="s">
        <v>170</v>
      </c>
      <c r="F135" s="195" t="s">
        <v>171</v>
      </c>
      <c r="G135" s="196" t="s">
        <v>159</v>
      </c>
      <c r="H135" s="197">
        <v>2</v>
      </c>
      <c r="I135" s="197"/>
      <c r="J135" s="198">
        <f t="shared" si="10"/>
        <v>0</v>
      </c>
      <c r="K135" s="199"/>
      <c r="L135" s="200"/>
      <c r="M135" s="201" t="s">
        <v>1</v>
      </c>
      <c r="N135" s="202" t="s">
        <v>42</v>
      </c>
      <c r="O135" s="68"/>
      <c r="P135" s="188">
        <f t="shared" si="11"/>
        <v>0</v>
      </c>
      <c r="Q135" s="188">
        <v>1.2999999999999999E-4</v>
      </c>
      <c r="R135" s="188">
        <f t="shared" si="12"/>
        <v>2.5999999999999998E-4</v>
      </c>
      <c r="S135" s="188">
        <v>0</v>
      </c>
      <c r="T135" s="189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125</v>
      </c>
      <c r="AT135" s="190" t="s">
        <v>122</v>
      </c>
      <c r="AU135" s="190" t="s">
        <v>110</v>
      </c>
      <c r="AY135" s="14" t="s">
        <v>111</v>
      </c>
      <c r="BE135" s="191">
        <f t="shared" si="14"/>
        <v>0</v>
      </c>
      <c r="BF135" s="191">
        <f t="shared" si="15"/>
        <v>0</v>
      </c>
      <c r="BG135" s="191">
        <f t="shared" si="16"/>
        <v>0</v>
      </c>
      <c r="BH135" s="191">
        <f t="shared" si="17"/>
        <v>0</v>
      </c>
      <c r="BI135" s="191">
        <f t="shared" si="18"/>
        <v>0</v>
      </c>
      <c r="BJ135" s="14" t="s">
        <v>110</v>
      </c>
      <c r="BK135" s="192">
        <f t="shared" si="19"/>
        <v>0</v>
      </c>
      <c r="BL135" s="14" t="s">
        <v>119</v>
      </c>
      <c r="BM135" s="190" t="s">
        <v>172</v>
      </c>
    </row>
    <row r="136" spans="1:65" s="2" customFormat="1" ht="21.75" customHeight="1">
      <c r="A136" s="31"/>
      <c r="B136" s="32"/>
      <c r="C136" s="179" t="s">
        <v>173</v>
      </c>
      <c r="D136" s="179" t="s">
        <v>115</v>
      </c>
      <c r="E136" s="180" t="s">
        <v>174</v>
      </c>
      <c r="F136" s="181" t="s">
        <v>175</v>
      </c>
      <c r="G136" s="182" t="s">
        <v>159</v>
      </c>
      <c r="H136" s="183">
        <v>1</v>
      </c>
      <c r="I136" s="183"/>
      <c r="J136" s="184">
        <f t="shared" si="10"/>
        <v>0</v>
      </c>
      <c r="K136" s="185"/>
      <c r="L136" s="36"/>
      <c r="M136" s="186" t="s">
        <v>1</v>
      </c>
      <c r="N136" s="187" t="s">
        <v>42</v>
      </c>
      <c r="O136" s="68"/>
      <c r="P136" s="188">
        <f t="shared" si="11"/>
        <v>0</v>
      </c>
      <c r="Q136" s="188">
        <v>6.0000000000000002E-5</v>
      </c>
      <c r="R136" s="188">
        <f t="shared" si="12"/>
        <v>6.0000000000000002E-5</v>
      </c>
      <c r="S136" s="188">
        <v>0</v>
      </c>
      <c r="T136" s="189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119</v>
      </c>
      <c r="AT136" s="190" t="s">
        <v>115</v>
      </c>
      <c r="AU136" s="190" t="s">
        <v>110</v>
      </c>
      <c r="AY136" s="14" t="s">
        <v>111</v>
      </c>
      <c r="BE136" s="191">
        <f t="shared" si="14"/>
        <v>0</v>
      </c>
      <c r="BF136" s="191">
        <f t="shared" si="15"/>
        <v>0</v>
      </c>
      <c r="BG136" s="191">
        <f t="shared" si="16"/>
        <v>0</v>
      </c>
      <c r="BH136" s="191">
        <f t="shared" si="17"/>
        <v>0</v>
      </c>
      <c r="BI136" s="191">
        <f t="shared" si="18"/>
        <v>0</v>
      </c>
      <c r="BJ136" s="14" t="s">
        <v>110</v>
      </c>
      <c r="BK136" s="192">
        <f t="shared" si="19"/>
        <v>0</v>
      </c>
      <c r="BL136" s="14" t="s">
        <v>119</v>
      </c>
      <c r="BM136" s="190" t="s">
        <v>176</v>
      </c>
    </row>
    <row r="137" spans="1:65" s="2" customFormat="1" ht="21.75" customHeight="1">
      <c r="A137" s="31"/>
      <c r="B137" s="32"/>
      <c r="C137" s="193" t="s">
        <v>177</v>
      </c>
      <c r="D137" s="193" t="s">
        <v>122</v>
      </c>
      <c r="E137" s="194" t="s">
        <v>178</v>
      </c>
      <c r="F137" s="195" t="s">
        <v>179</v>
      </c>
      <c r="G137" s="196" t="s">
        <v>159</v>
      </c>
      <c r="H137" s="197">
        <v>1</v>
      </c>
      <c r="I137" s="197"/>
      <c r="J137" s="198">
        <f t="shared" si="10"/>
        <v>0</v>
      </c>
      <c r="K137" s="199"/>
      <c r="L137" s="200"/>
      <c r="M137" s="201" t="s">
        <v>1</v>
      </c>
      <c r="N137" s="202" t="s">
        <v>42</v>
      </c>
      <c r="O137" s="68"/>
      <c r="P137" s="188">
        <f t="shared" si="11"/>
        <v>0</v>
      </c>
      <c r="Q137" s="188">
        <v>0</v>
      </c>
      <c r="R137" s="188">
        <f t="shared" si="12"/>
        <v>0</v>
      </c>
      <c r="S137" s="188">
        <v>0</v>
      </c>
      <c r="T137" s="189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125</v>
      </c>
      <c r="AT137" s="190" t="s">
        <v>122</v>
      </c>
      <c r="AU137" s="190" t="s">
        <v>110</v>
      </c>
      <c r="AY137" s="14" t="s">
        <v>111</v>
      </c>
      <c r="BE137" s="191">
        <f t="shared" si="14"/>
        <v>0</v>
      </c>
      <c r="BF137" s="191">
        <f t="shared" si="15"/>
        <v>0</v>
      </c>
      <c r="BG137" s="191">
        <f t="shared" si="16"/>
        <v>0</v>
      </c>
      <c r="BH137" s="191">
        <f t="shared" si="17"/>
        <v>0</v>
      </c>
      <c r="BI137" s="191">
        <f t="shared" si="18"/>
        <v>0</v>
      </c>
      <c r="BJ137" s="14" t="s">
        <v>110</v>
      </c>
      <c r="BK137" s="192">
        <f t="shared" si="19"/>
        <v>0</v>
      </c>
      <c r="BL137" s="14" t="s">
        <v>119</v>
      </c>
      <c r="BM137" s="190" t="s">
        <v>180</v>
      </c>
    </row>
    <row r="138" spans="1:65" s="2" customFormat="1" ht="16.5" customHeight="1">
      <c r="A138" s="31"/>
      <c r="B138" s="32"/>
      <c r="C138" s="179" t="s">
        <v>181</v>
      </c>
      <c r="D138" s="179" t="s">
        <v>115</v>
      </c>
      <c r="E138" s="180" t="s">
        <v>182</v>
      </c>
      <c r="F138" s="181" t="s">
        <v>183</v>
      </c>
      <c r="G138" s="182" t="s">
        <v>159</v>
      </c>
      <c r="H138" s="183">
        <v>2</v>
      </c>
      <c r="I138" s="183"/>
      <c r="J138" s="184">
        <f t="shared" si="10"/>
        <v>0</v>
      </c>
      <c r="K138" s="185"/>
      <c r="L138" s="36"/>
      <c r="M138" s="186" t="s">
        <v>1</v>
      </c>
      <c r="N138" s="187" t="s">
        <v>42</v>
      </c>
      <c r="O138" s="68"/>
      <c r="P138" s="188">
        <f t="shared" si="11"/>
        <v>0</v>
      </c>
      <c r="Q138" s="188">
        <v>6.9999999999999994E-5</v>
      </c>
      <c r="R138" s="188">
        <f t="shared" si="12"/>
        <v>1.3999999999999999E-4</v>
      </c>
      <c r="S138" s="188">
        <v>0</v>
      </c>
      <c r="T138" s="189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119</v>
      </c>
      <c r="AT138" s="190" t="s">
        <v>115</v>
      </c>
      <c r="AU138" s="190" t="s">
        <v>110</v>
      </c>
      <c r="AY138" s="14" t="s">
        <v>111</v>
      </c>
      <c r="BE138" s="191">
        <f t="shared" si="14"/>
        <v>0</v>
      </c>
      <c r="BF138" s="191">
        <f t="shared" si="15"/>
        <v>0</v>
      </c>
      <c r="BG138" s="191">
        <f t="shared" si="16"/>
        <v>0</v>
      </c>
      <c r="BH138" s="191">
        <f t="shared" si="17"/>
        <v>0</v>
      </c>
      <c r="BI138" s="191">
        <f t="shared" si="18"/>
        <v>0</v>
      </c>
      <c r="BJ138" s="14" t="s">
        <v>110</v>
      </c>
      <c r="BK138" s="192">
        <f t="shared" si="19"/>
        <v>0</v>
      </c>
      <c r="BL138" s="14" t="s">
        <v>119</v>
      </c>
      <c r="BM138" s="190" t="s">
        <v>184</v>
      </c>
    </row>
    <row r="139" spans="1:65" s="2" customFormat="1" ht="21.75" customHeight="1">
      <c r="A139" s="31"/>
      <c r="B139" s="32"/>
      <c r="C139" s="193" t="s">
        <v>185</v>
      </c>
      <c r="D139" s="193" t="s">
        <v>122</v>
      </c>
      <c r="E139" s="194" t="s">
        <v>186</v>
      </c>
      <c r="F139" s="195" t="s">
        <v>187</v>
      </c>
      <c r="G139" s="196" t="s">
        <v>159</v>
      </c>
      <c r="H139" s="197">
        <v>2</v>
      </c>
      <c r="I139" s="197"/>
      <c r="J139" s="198">
        <f t="shared" si="10"/>
        <v>0</v>
      </c>
      <c r="K139" s="199"/>
      <c r="L139" s="200"/>
      <c r="M139" s="201" t="s">
        <v>1</v>
      </c>
      <c r="N139" s="202" t="s">
        <v>42</v>
      </c>
      <c r="O139" s="68"/>
      <c r="P139" s="188">
        <f t="shared" si="11"/>
        <v>0</v>
      </c>
      <c r="Q139" s="188">
        <v>3.6099999999999999E-3</v>
      </c>
      <c r="R139" s="188">
        <f t="shared" si="12"/>
        <v>7.2199999999999999E-3</v>
      </c>
      <c r="S139" s="188">
        <v>0</v>
      </c>
      <c r="T139" s="189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125</v>
      </c>
      <c r="AT139" s="190" t="s">
        <v>122</v>
      </c>
      <c r="AU139" s="190" t="s">
        <v>110</v>
      </c>
      <c r="AY139" s="14" t="s">
        <v>111</v>
      </c>
      <c r="BE139" s="191">
        <f t="shared" si="14"/>
        <v>0</v>
      </c>
      <c r="BF139" s="191">
        <f t="shared" si="15"/>
        <v>0</v>
      </c>
      <c r="BG139" s="191">
        <f t="shared" si="16"/>
        <v>0</v>
      </c>
      <c r="BH139" s="191">
        <f t="shared" si="17"/>
        <v>0</v>
      </c>
      <c r="BI139" s="191">
        <f t="shared" si="18"/>
        <v>0</v>
      </c>
      <c r="BJ139" s="14" t="s">
        <v>110</v>
      </c>
      <c r="BK139" s="192">
        <f t="shared" si="19"/>
        <v>0</v>
      </c>
      <c r="BL139" s="14" t="s">
        <v>119</v>
      </c>
      <c r="BM139" s="190" t="s">
        <v>188</v>
      </c>
    </row>
    <row r="140" spans="1:65" s="2" customFormat="1" ht="16.5" customHeight="1">
      <c r="A140" s="31"/>
      <c r="B140" s="32"/>
      <c r="C140" s="179" t="s">
        <v>189</v>
      </c>
      <c r="D140" s="179" t="s">
        <v>115</v>
      </c>
      <c r="E140" s="180" t="s">
        <v>190</v>
      </c>
      <c r="F140" s="181" t="s">
        <v>191</v>
      </c>
      <c r="G140" s="182" t="s">
        <v>118</v>
      </c>
      <c r="H140" s="183">
        <v>5.5</v>
      </c>
      <c r="I140" s="183"/>
      <c r="J140" s="184">
        <f t="shared" si="10"/>
        <v>0</v>
      </c>
      <c r="K140" s="185"/>
      <c r="L140" s="36"/>
      <c r="M140" s="186" t="s">
        <v>1</v>
      </c>
      <c r="N140" s="187" t="s">
        <v>42</v>
      </c>
      <c r="O140" s="68"/>
      <c r="P140" s="188">
        <f t="shared" si="11"/>
        <v>0</v>
      </c>
      <c r="Q140" s="188">
        <v>1.8000000000000001E-4</v>
      </c>
      <c r="R140" s="188">
        <f t="shared" si="12"/>
        <v>9.8999999999999999E-4</v>
      </c>
      <c r="S140" s="188">
        <v>0</v>
      </c>
      <c r="T140" s="189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119</v>
      </c>
      <c r="AT140" s="190" t="s">
        <v>115</v>
      </c>
      <c r="AU140" s="190" t="s">
        <v>110</v>
      </c>
      <c r="AY140" s="14" t="s">
        <v>111</v>
      </c>
      <c r="BE140" s="191">
        <f t="shared" si="14"/>
        <v>0</v>
      </c>
      <c r="BF140" s="191">
        <f t="shared" si="15"/>
        <v>0</v>
      </c>
      <c r="BG140" s="191">
        <f t="shared" si="16"/>
        <v>0</v>
      </c>
      <c r="BH140" s="191">
        <f t="shared" si="17"/>
        <v>0</v>
      </c>
      <c r="BI140" s="191">
        <f t="shared" si="18"/>
        <v>0</v>
      </c>
      <c r="BJ140" s="14" t="s">
        <v>110</v>
      </c>
      <c r="BK140" s="192">
        <f t="shared" si="19"/>
        <v>0</v>
      </c>
      <c r="BL140" s="14" t="s">
        <v>119</v>
      </c>
      <c r="BM140" s="190" t="s">
        <v>192</v>
      </c>
    </row>
    <row r="141" spans="1:65" s="2" customFormat="1" ht="21.75" customHeight="1">
      <c r="A141" s="31"/>
      <c r="B141" s="32"/>
      <c r="C141" s="179" t="s">
        <v>193</v>
      </c>
      <c r="D141" s="179" t="s">
        <v>115</v>
      </c>
      <c r="E141" s="180" t="s">
        <v>194</v>
      </c>
      <c r="F141" s="181" t="s">
        <v>195</v>
      </c>
      <c r="G141" s="182" t="s">
        <v>118</v>
      </c>
      <c r="H141" s="183">
        <v>5.5</v>
      </c>
      <c r="I141" s="183"/>
      <c r="J141" s="184">
        <f t="shared" si="10"/>
        <v>0</v>
      </c>
      <c r="K141" s="185"/>
      <c r="L141" s="36"/>
      <c r="M141" s="186" t="s">
        <v>1</v>
      </c>
      <c r="N141" s="187" t="s">
        <v>42</v>
      </c>
      <c r="O141" s="68"/>
      <c r="P141" s="188">
        <f t="shared" si="11"/>
        <v>0</v>
      </c>
      <c r="Q141" s="188">
        <v>1.0000000000000001E-5</v>
      </c>
      <c r="R141" s="188">
        <f t="shared" si="12"/>
        <v>5.5000000000000002E-5</v>
      </c>
      <c r="S141" s="188">
        <v>0</v>
      </c>
      <c r="T141" s="189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119</v>
      </c>
      <c r="AT141" s="190" t="s">
        <v>115</v>
      </c>
      <c r="AU141" s="190" t="s">
        <v>110</v>
      </c>
      <c r="AY141" s="14" t="s">
        <v>111</v>
      </c>
      <c r="BE141" s="191">
        <f t="shared" si="14"/>
        <v>0</v>
      </c>
      <c r="BF141" s="191">
        <f t="shared" si="15"/>
        <v>0</v>
      </c>
      <c r="BG141" s="191">
        <f t="shared" si="16"/>
        <v>0</v>
      </c>
      <c r="BH141" s="191">
        <f t="shared" si="17"/>
        <v>0</v>
      </c>
      <c r="BI141" s="191">
        <f t="shared" si="18"/>
        <v>0</v>
      </c>
      <c r="BJ141" s="14" t="s">
        <v>110</v>
      </c>
      <c r="BK141" s="192">
        <f t="shared" si="19"/>
        <v>0</v>
      </c>
      <c r="BL141" s="14" t="s">
        <v>119</v>
      </c>
      <c r="BM141" s="190" t="s">
        <v>196</v>
      </c>
    </row>
    <row r="142" spans="1:65" s="2" customFormat="1" ht="21.75" customHeight="1">
      <c r="A142" s="31"/>
      <c r="B142" s="32"/>
      <c r="C142" s="179" t="s">
        <v>197</v>
      </c>
      <c r="D142" s="179" t="s">
        <v>115</v>
      </c>
      <c r="E142" s="180" t="s">
        <v>198</v>
      </c>
      <c r="F142" s="181" t="s">
        <v>199</v>
      </c>
      <c r="G142" s="182" t="s">
        <v>148</v>
      </c>
      <c r="H142" s="183"/>
      <c r="I142" s="183"/>
      <c r="J142" s="184">
        <f t="shared" si="10"/>
        <v>0</v>
      </c>
      <c r="K142" s="185"/>
      <c r="L142" s="36"/>
      <c r="M142" s="186" t="s">
        <v>1</v>
      </c>
      <c r="N142" s="187" t="s">
        <v>42</v>
      </c>
      <c r="O142" s="68"/>
      <c r="P142" s="188">
        <f t="shared" si="11"/>
        <v>0</v>
      </c>
      <c r="Q142" s="188">
        <v>0</v>
      </c>
      <c r="R142" s="188">
        <f t="shared" si="12"/>
        <v>0</v>
      </c>
      <c r="S142" s="188">
        <v>0</v>
      </c>
      <c r="T142" s="189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119</v>
      </c>
      <c r="AT142" s="190" t="s">
        <v>115</v>
      </c>
      <c r="AU142" s="190" t="s">
        <v>110</v>
      </c>
      <c r="AY142" s="14" t="s">
        <v>111</v>
      </c>
      <c r="BE142" s="191">
        <f t="shared" si="14"/>
        <v>0</v>
      </c>
      <c r="BF142" s="191">
        <f t="shared" si="15"/>
        <v>0</v>
      </c>
      <c r="BG142" s="191">
        <f t="shared" si="16"/>
        <v>0</v>
      </c>
      <c r="BH142" s="191">
        <f t="shared" si="17"/>
        <v>0</v>
      </c>
      <c r="BI142" s="191">
        <f t="shared" si="18"/>
        <v>0</v>
      </c>
      <c r="BJ142" s="14" t="s">
        <v>110</v>
      </c>
      <c r="BK142" s="192">
        <f t="shared" si="19"/>
        <v>0</v>
      </c>
      <c r="BL142" s="14" t="s">
        <v>119</v>
      </c>
      <c r="BM142" s="190" t="s">
        <v>200</v>
      </c>
    </row>
    <row r="143" spans="1:65" s="12" customFormat="1" ht="22.8" customHeight="1">
      <c r="B143" s="163"/>
      <c r="C143" s="164"/>
      <c r="D143" s="165" t="s">
        <v>75</v>
      </c>
      <c r="E143" s="177" t="s">
        <v>201</v>
      </c>
      <c r="F143" s="177" t="s">
        <v>202</v>
      </c>
      <c r="G143" s="164"/>
      <c r="H143" s="164"/>
      <c r="I143" s="167"/>
      <c r="J143" s="178">
        <f>BK143</f>
        <v>0</v>
      </c>
      <c r="K143" s="164"/>
      <c r="L143" s="169"/>
      <c r="M143" s="170"/>
      <c r="N143" s="171"/>
      <c r="O143" s="171"/>
      <c r="P143" s="172">
        <f>SUM(P144:P174)</f>
        <v>0</v>
      </c>
      <c r="Q143" s="171"/>
      <c r="R143" s="172">
        <f>SUM(R144:R174)</f>
        <v>3.8225800000000003</v>
      </c>
      <c r="S143" s="171"/>
      <c r="T143" s="173">
        <f>SUM(T144:T174)</f>
        <v>0</v>
      </c>
      <c r="AR143" s="174" t="s">
        <v>110</v>
      </c>
      <c r="AT143" s="175" t="s">
        <v>75</v>
      </c>
      <c r="AU143" s="175" t="s">
        <v>81</v>
      </c>
      <c r="AY143" s="174" t="s">
        <v>111</v>
      </c>
      <c r="BK143" s="176">
        <f>SUM(BK144:BK174)</f>
        <v>0</v>
      </c>
    </row>
    <row r="144" spans="1:65" s="2" customFormat="1" ht="21.75" customHeight="1">
      <c r="A144" s="31"/>
      <c r="B144" s="32"/>
      <c r="C144" s="179" t="s">
        <v>119</v>
      </c>
      <c r="D144" s="179" t="s">
        <v>115</v>
      </c>
      <c r="E144" s="180" t="s">
        <v>203</v>
      </c>
      <c r="F144" s="181" t="s">
        <v>204</v>
      </c>
      <c r="G144" s="182" t="s">
        <v>159</v>
      </c>
      <c r="H144" s="183">
        <v>48</v>
      </c>
      <c r="I144" s="183"/>
      <c r="J144" s="184">
        <f t="shared" ref="J144:J174" si="20">ROUND(I144*H144,3)</f>
        <v>0</v>
      </c>
      <c r="K144" s="185"/>
      <c r="L144" s="36"/>
      <c r="M144" s="186" t="s">
        <v>1</v>
      </c>
      <c r="N144" s="187" t="s">
        <v>42</v>
      </c>
      <c r="O144" s="68"/>
      <c r="P144" s="188">
        <f t="shared" ref="P144:P174" si="21">O144*H144</f>
        <v>0</v>
      </c>
      <c r="Q144" s="188">
        <v>2.019E-2</v>
      </c>
      <c r="R144" s="188">
        <f t="shared" ref="R144:R174" si="22">Q144*H144</f>
        <v>0.96911999999999998</v>
      </c>
      <c r="S144" s="188">
        <v>0</v>
      </c>
      <c r="T144" s="189">
        <f t="shared" ref="T144:T174" si="23"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119</v>
      </c>
      <c r="AT144" s="190" t="s">
        <v>115</v>
      </c>
      <c r="AU144" s="190" t="s">
        <v>110</v>
      </c>
      <c r="AY144" s="14" t="s">
        <v>111</v>
      </c>
      <c r="BE144" s="191">
        <f t="shared" ref="BE144:BE174" si="24">IF(N144="základná",J144,0)</f>
        <v>0</v>
      </c>
      <c r="BF144" s="191">
        <f t="shared" ref="BF144:BF174" si="25">IF(N144="znížená",J144,0)</f>
        <v>0</v>
      </c>
      <c r="BG144" s="191">
        <f t="shared" ref="BG144:BG174" si="26">IF(N144="zákl. prenesená",J144,0)</f>
        <v>0</v>
      </c>
      <c r="BH144" s="191">
        <f t="shared" ref="BH144:BH174" si="27">IF(N144="zníž. prenesená",J144,0)</f>
        <v>0</v>
      </c>
      <c r="BI144" s="191">
        <f t="shared" ref="BI144:BI174" si="28">IF(N144="nulová",J144,0)</f>
        <v>0</v>
      </c>
      <c r="BJ144" s="14" t="s">
        <v>110</v>
      </c>
      <c r="BK144" s="192">
        <f t="shared" ref="BK144:BK174" si="29">ROUND(I144*H144,3)</f>
        <v>0</v>
      </c>
      <c r="BL144" s="14" t="s">
        <v>119</v>
      </c>
      <c r="BM144" s="190" t="s">
        <v>205</v>
      </c>
    </row>
    <row r="145" spans="1:65" s="2" customFormat="1" ht="55.5" customHeight="1">
      <c r="A145" s="31"/>
      <c r="B145" s="32"/>
      <c r="C145" s="193" t="s">
        <v>206</v>
      </c>
      <c r="D145" s="193" t="s">
        <v>122</v>
      </c>
      <c r="E145" s="194" t="s">
        <v>207</v>
      </c>
      <c r="F145" s="195" t="s">
        <v>208</v>
      </c>
      <c r="G145" s="196" t="s">
        <v>159</v>
      </c>
      <c r="H145" s="197">
        <v>48</v>
      </c>
      <c r="I145" s="197"/>
      <c r="J145" s="198">
        <f t="shared" si="20"/>
        <v>0</v>
      </c>
      <c r="K145" s="199"/>
      <c r="L145" s="200"/>
      <c r="M145" s="201" t="s">
        <v>1</v>
      </c>
      <c r="N145" s="202" t="s">
        <v>42</v>
      </c>
      <c r="O145" s="68"/>
      <c r="P145" s="188">
        <f t="shared" si="21"/>
        <v>0</v>
      </c>
      <c r="Q145" s="188">
        <v>4.2500000000000003E-2</v>
      </c>
      <c r="R145" s="188">
        <f t="shared" si="22"/>
        <v>2.04</v>
      </c>
      <c r="S145" s="188">
        <v>0</v>
      </c>
      <c r="T145" s="189">
        <f t="shared" si="2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125</v>
      </c>
      <c r="AT145" s="190" t="s">
        <v>122</v>
      </c>
      <c r="AU145" s="190" t="s">
        <v>110</v>
      </c>
      <c r="AY145" s="14" t="s">
        <v>111</v>
      </c>
      <c r="BE145" s="191">
        <f t="shared" si="24"/>
        <v>0</v>
      </c>
      <c r="BF145" s="191">
        <f t="shared" si="25"/>
        <v>0</v>
      </c>
      <c r="BG145" s="191">
        <f t="shared" si="26"/>
        <v>0</v>
      </c>
      <c r="BH145" s="191">
        <f t="shared" si="27"/>
        <v>0</v>
      </c>
      <c r="BI145" s="191">
        <f t="shared" si="28"/>
        <v>0</v>
      </c>
      <c r="BJ145" s="14" t="s">
        <v>110</v>
      </c>
      <c r="BK145" s="192">
        <f t="shared" si="29"/>
        <v>0</v>
      </c>
      <c r="BL145" s="14" t="s">
        <v>119</v>
      </c>
      <c r="BM145" s="190" t="s">
        <v>209</v>
      </c>
    </row>
    <row r="146" spans="1:65" s="2" customFormat="1" ht="16.5" customHeight="1">
      <c r="A146" s="31"/>
      <c r="B146" s="32"/>
      <c r="C146" s="179" t="s">
        <v>210</v>
      </c>
      <c r="D146" s="179" t="s">
        <v>115</v>
      </c>
      <c r="E146" s="180" t="s">
        <v>211</v>
      </c>
      <c r="F146" s="181" t="s">
        <v>212</v>
      </c>
      <c r="G146" s="182" t="s">
        <v>159</v>
      </c>
      <c r="H146" s="183">
        <v>1</v>
      </c>
      <c r="I146" s="183"/>
      <c r="J146" s="184">
        <f t="shared" si="20"/>
        <v>0</v>
      </c>
      <c r="K146" s="185"/>
      <c r="L146" s="36"/>
      <c r="M146" s="186" t="s">
        <v>1</v>
      </c>
      <c r="N146" s="187" t="s">
        <v>42</v>
      </c>
      <c r="O146" s="68"/>
      <c r="P146" s="188">
        <f t="shared" si="21"/>
        <v>0</v>
      </c>
      <c r="Q146" s="188">
        <v>0</v>
      </c>
      <c r="R146" s="188">
        <f t="shared" si="22"/>
        <v>0</v>
      </c>
      <c r="S146" s="188">
        <v>0</v>
      </c>
      <c r="T146" s="189">
        <f t="shared" si="2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0" t="s">
        <v>119</v>
      </c>
      <c r="AT146" s="190" t="s">
        <v>115</v>
      </c>
      <c r="AU146" s="190" t="s">
        <v>110</v>
      </c>
      <c r="AY146" s="14" t="s">
        <v>111</v>
      </c>
      <c r="BE146" s="191">
        <f t="shared" si="24"/>
        <v>0</v>
      </c>
      <c r="BF146" s="191">
        <f t="shared" si="25"/>
        <v>0</v>
      </c>
      <c r="BG146" s="191">
        <f t="shared" si="26"/>
        <v>0</v>
      </c>
      <c r="BH146" s="191">
        <f t="shared" si="27"/>
        <v>0</v>
      </c>
      <c r="BI146" s="191">
        <f t="shared" si="28"/>
        <v>0</v>
      </c>
      <c r="BJ146" s="14" t="s">
        <v>110</v>
      </c>
      <c r="BK146" s="192">
        <f t="shared" si="29"/>
        <v>0</v>
      </c>
      <c r="BL146" s="14" t="s">
        <v>119</v>
      </c>
      <c r="BM146" s="190" t="s">
        <v>213</v>
      </c>
    </row>
    <row r="147" spans="1:65" s="2" customFormat="1" ht="66.75" customHeight="1">
      <c r="A147" s="31"/>
      <c r="B147" s="32"/>
      <c r="C147" s="193" t="s">
        <v>214</v>
      </c>
      <c r="D147" s="193" t="s">
        <v>122</v>
      </c>
      <c r="E147" s="194" t="s">
        <v>215</v>
      </c>
      <c r="F147" s="195" t="s">
        <v>216</v>
      </c>
      <c r="G147" s="196" t="s">
        <v>159</v>
      </c>
      <c r="H147" s="197">
        <v>1</v>
      </c>
      <c r="I147" s="197"/>
      <c r="J147" s="198">
        <f t="shared" si="20"/>
        <v>0</v>
      </c>
      <c r="K147" s="199"/>
      <c r="L147" s="200"/>
      <c r="M147" s="201" t="s">
        <v>1</v>
      </c>
      <c r="N147" s="202" t="s">
        <v>42</v>
      </c>
      <c r="O147" s="68"/>
      <c r="P147" s="188">
        <f t="shared" si="21"/>
        <v>0</v>
      </c>
      <c r="Q147" s="188">
        <v>0</v>
      </c>
      <c r="R147" s="188">
        <f t="shared" si="22"/>
        <v>0</v>
      </c>
      <c r="S147" s="188">
        <v>0</v>
      </c>
      <c r="T147" s="189">
        <f t="shared" si="2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125</v>
      </c>
      <c r="AT147" s="190" t="s">
        <v>122</v>
      </c>
      <c r="AU147" s="190" t="s">
        <v>110</v>
      </c>
      <c r="AY147" s="14" t="s">
        <v>111</v>
      </c>
      <c r="BE147" s="191">
        <f t="shared" si="24"/>
        <v>0</v>
      </c>
      <c r="BF147" s="191">
        <f t="shared" si="25"/>
        <v>0</v>
      </c>
      <c r="BG147" s="191">
        <f t="shared" si="26"/>
        <v>0</v>
      </c>
      <c r="BH147" s="191">
        <f t="shared" si="27"/>
        <v>0</v>
      </c>
      <c r="BI147" s="191">
        <f t="shared" si="28"/>
        <v>0</v>
      </c>
      <c r="BJ147" s="14" t="s">
        <v>110</v>
      </c>
      <c r="BK147" s="192">
        <f t="shared" si="29"/>
        <v>0</v>
      </c>
      <c r="BL147" s="14" t="s">
        <v>119</v>
      </c>
      <c r="BM147" s="190" t="s">
        <v>217</v>
      </c>
    </row>
    <row r="148" spans="1:65" s="2" customFormat="1" ht="21.75" customHeight="1">
      <c r="A148" s="31"/>
      <c r="B148" s="32"/>
      <c r="C148" s="179" t="s">
        <v>7</v>
      </c>
      <c r="D148" s="179" t="s">
        <v>115</v>
      </c>
      <c r="E148" s="180" t="s">
        <v>218</v>
      </c>
      <c r="F148" s="181" t="s">
        <v>219</v>
      </c>
      <c r="G148" s="182" t="s">
        <v>159</v>
      </c>
      <c r="H148" s="183">
        <v>1</v>
      </c>
      <c r="I148" s="183"/>
      <c r="J148" s="184">
        <f t="shared" si="20"/>
        <v>0</v>
      </c>
      <c r="K148" s="185"/>
      <c r="L148" s="36"/>
      <c r="M148" s="186" t="s">
        <v>1</v>
      </c>
      <c r="N148" s="187" t="s">
        <v>42</v>
      </c>
      <c r="O148" s="68"/>
      <c r="P148" s="188">
        <f t="shared" si="21"/>
        <v>0</v>
      </c>
      <c r="Q148" s="188">
        <v>0</v>
      </c>
      <c r="R148" s="188">
        <f t="shared" si="22"/>
        <v>0</v>
      </c>
      <c r="S148" s="188">
        <v>0</v>
      </c>
      <c r="T148" s="189">
        <f t="shared" si="2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0" t="s">
        <v>119</v>
      </c>
      <c r="AT148" s="190" t="s">
        <v>115</v>
      </c>
      <c r="AU148" s="190" t="s">
        <v>110</v>
      </c>
      <c r="AY148" s="14" t="s">
        <v>111</v>
      </c>
      <c r="BE148" s="191">
        <f t="shared" si="24"/>
        <v>0</v>
      </c>
      <c r="BF148" s="191">
        <f t="shared" si="25"/>
        <v>0</v>
      </c>
      <c r="BG148" s="191">
        <f t="shared" si="26"/>
        <v>0</v>
      </c>
      <c r="BH148" s="191">
        <f t="shared" si="27"/>
        <v>0</v>
      </c>
      <c r="BI148" s="191">
        <f t="shared" si="28"/>
        <v>0</v>
      </c>
      <c r="BJ148" s="14" t="s">
        <v>110</v>
      </c>
      <c r="BK148" s="192">
        <f t="shared" si="29"/>
        <v>0</v>
      </c>
      <c r="BL148" s="14" t="s">
        <v>119</v>
      </c>
      <c r="BM148" s="190" t="s">
        <v>220</v>
      </c>
    </row>
    <row r="149" spans="1:65" s="2" customFormat="1" ht="33" customHeight="1">
      <c r="A149" s="31"/>
      <c r="B149" s="32"/>
      <c r="C149" s="193" t="s">
        <v>221</v>
      </c>
      <c r="D149" s="193" t="s">
        <v>122</v>
      </c>
      <c r="E149" s="194" t="s">
        <v>222</v>
      </c>
      <c r="F149" s="195" t="s">
        <v>223</v>
      </c>
      <c r="G149" s="196" t="s">
        <v>159</v>
      </c>
      <c r="H149" s="197">
        <v>1</v>
      </c>
      <c r="I149" s="197"/>
      <c r="J149" s="198">
        <f t="shared" si="20"/>
        <v>0</v>
      </c>
      <c r="K149" s="199"/>
      <c r="L149" s="200"/>
      <c r="M149" s="201" t="s">
        <v>1</v>
      </c>
      <c r="N149" s="202" t="s">
        <v>42</v>
      </c>
      <c r="O149" s="68"/>
      <c r="P149" s="188">
        <f t="shared" si="21"/>
        <v>0</v>
      </c>
      <c r="Q149" s="188">
        <v>1.042E-2</v>
      </c>
      <c r="R149" s="188">
        <f t="shared" si="22"/>
        <v>1.042E-2</v>
      </c>
      <c r="S149" s="188">
        <v>0</v>
      </c>
      <c r="T149" s="189">
        <f t="shared" si="2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125</v>
      </c>
      <c r="AT149" s="190" t="s">
        <v>122</v>
      </c>
      <c r="AU149" s="190" t="s">
        <v>110</v>
      </c>
      <c r="AY149" s="14" t="s">
        <v>111</v>
      </c>
      <c r="BE149" s="191">
        <f t="shared" si="24"/>
        <v>0</v>
      </c>
      <c r="BF149" s="191">
        <f t="shared" si="25"/>
        <v>0</v>
      </c>
      <c r="BG149" s="191">
        <f t="shared" si="26"/>
        <v>0</v>
      </c>
      <c r="BH149" s="191">
        <f t="shared" si="27"/>
        <v>0</v>
      </c>
      <c r="BI149" s="191">
        <f t="shared" si="28"/>
        <v>0</v>
      </c>
      <c r="BJ149" s="14" t="s">
        <v>110</v>
      </c>
      <c r="BK149" s="192">
        <f t="shared" si="29"/>
        <v>0</v>
      </c>
      <c r="BL149" s="14" t="s">
        <v>119</v>
      </c>
      <c r="BM149" s="190" t="s">
        <v>224</v>
      </c>
    </row>
    <row r="150" spans="1:65" s="2" customFormat="1" ht="44.25" customHeight="1">
      <c r="A150" s="31"/>
      <c r="B150" s="32"/>
      <c r="C150" s="179" t="s">
        <v>225</v>
      </c>
      <c r="D150" s="179" t="s">
        <v>115</v>
      </c>
      <c r="E150" s="180" t="s">
        <v>226</v>
      </c>
      <c r="F150" s="181" t="s">
        <v>227</v>
      </c>
      <c r="G150" s="182" t="s">
        <v>159</v>
      </c>
      <c r="H150" s="183">
        <v>3</v>
      </c>
      <c r="I150" s="183"/>
      <c r="J150" s="184">
        <f t="shared" si="20"/>
        <v>0</v>
      </c>
      <c r="K150" s="185"/>
      <c r="L150" s="36"/>
      <c r="M150" s="186" t="s">
        <v>1</v>
      </c>
      <c r="N150" s="187" t="s">
        <v>42</v>
      </c>
      <c r="O150" s="68"/>
      <c r="P150" s="188">
        <f t="shared" si="21"/>
        <v>0</v>
      </c>
      <c r="Q150" s="188">
        <v>0</v>
      </c>
      <c r="R150" s="188">
        <f t="shared" si="22"/>
        <v>0</v>
      </c>
      <c r="S150" s="188">
        <v>0</v>
      </c>
      <c r="T150" s="189">
        <f t="shared" si="2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0" t="s">
        <v>119</v>
      </c>
      <c r="AT150" s="190" t="s">
        <v>115</v>
      </c>
      <c r="AU150" s="190" t="s">
        <v>110</v>
      </c>
      <c r="AY150" s="14" t="s">
        <v>111</v>
      </c>
      <c r="BE150" s="191">
        <f t="shared" si="24"/>
        <v>0</v>
      </c>
      <c r="BF150" s="191">
        <f t="shared" si="25"/>
        <v>0</v>
      </c>
      <c r="BG150" s="191">
        <f t="shared" si="26"/>
        <v>0</v>
      </c>
      <c r="BH150" s="191">
        <f t="shared" si="27"/>
        <v>0</v>
      </c>
      <c r="BI150" s="191">
        <f t="shared" si="28"/>
        <v>0</v>
      </c>
      <c r="BJ150" s="14" t="s">
        <v>110</v>
      </c>
      <c r="BK150" s="192">
        <f t="shared" si="29"/>
        <v>0</v>
      </c>
      <c r="BL150" s="14" t="s">
        <v>119</v>
      </c>
      <c r="BM150" s="190" t="s">
        <v>228</v>
      </c>
    </row>
    <row r="151" spans="1:65" s="2" customFormat="1" ht="21.75" customHeight="1">
      <c r="A151" s="31"/>
      <c r="B151" s="32"/>
      <c r="C151" s="193" t="s">
        <v>229</v>
      </c>
      <c r="D151" s="193" t="s">
        <v>122</v>
      </c>
      <c r="E151" s="194" t="s">
        <v>230</v>
      </c>
      <c r="F151" s="195" t="s">
        <v>231</v>
      </c>
      <c r="G151" s="196" t="s">
        <v>159</v>
      </c>
      <c r="H151" s="197">
        <v>3</v>
      </c>
      <c r="I151" s="197"/>
      <c r="J151" s="198">
        <f t="shared" si="20"/>
        <v>0</v>
      </c>
      <c r="K151" s="199"/>
      <c r="L151" s="200"/>
      <c r="M151" s="201" t="s">
        <v>1</v>
      </c>
      <c r="N151" s="202" t="s">
        <v>42</v>
      </c>
      <c r="O151" s="68"/>
      <c r="P151" s="188">
        <f t="shared" si="21"/>
        <v>0</v>
      </c>
      <c r="Q151" s="188">
        <v>0.22900000000000001</v>
      </c>
      <c r="R151" s="188">
        <f t="shared" si="22"/>
        <v>0.68700000000000006</v>
      </c>
      <c r="S151" s="188">
        <v>0</v>
      </c>
      <c r="T151" s="189">
        <f t="shared" si="2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125</v>
      </c>
      <c r="AT151" s="190" t="s">
        <v>122</v>
      </c>
      <c r="AU151" s="190" t="s">
        <v>110</v>
      </c>
      <c r="AY151" s="14" t="s">
        <v>111</v>
      </c>
      <c r="BE151" s="191">
        <f t="shared" si="24"/>
        <v>0</v>
      </c>
      <c r="BF151" s="191">
        <f t="shared" si="25"/>
        <v>0</v>
      </c>
      <c r="BG151" s="191">
        <f t="shared" si="26"/>
        <v>0</v>
      </c>
      <c r="BH151" s="191">
        <f t="shared" si="27"/>
        <v>0</v>
      </c>
      <c r="BI151" s="191">
        <f t="shared" si="28"/>
        <v>0</v>
      </c>
      <c r="BJ151" s="14" t="s">
        <v>110</v>
      </c>
      <c r="BK151" s="192">
        <f t="shared" si="29"/>
        <v>0</v>
      </c>
      <c r="BL151" s="14" t="s">
        <v>119</v>
      </c>
      <c r="BM151" s="190" t="s">
        <v>232</v>
      </c>
    </row>
    <row r="152" spans="1:65" s="2" customFormat="1" ht="21.75" customHeight="1">
      <c r="A152" s="31"/>
      <c r="B152" s="32"/>
      <c r="C152" s="179" t="s">
        <v>233</v>
      </c>
      <c r="D152" s="179" t="s">
        <v>115</v>
      </c>
      <c r="E152" s="180" t="s">
        <v>234</v>
      </c>
      <c r="F152" s="181" t="s">
        <v>235</v>
      </c>
      <c r="G152" s="182" t="s">
        <v>159</v>
      </c>
      <c r="H152" s="183">
        <v>1</v>
      </c>
      <c r="I152" s="183"/>
      <c r="J152" s="184">
        <f t="shared" si="20"/>
        <v>0</v>
      </c>
      <c r="K152" s="185"/>
      <c r="L152" s="36"/>
      <c r="M152" s="186" t="s">
        <v>1</v>
      </c>
      <c r="N152" s="187" t="s">
        <v>42</v>
      </c>
      <c r="O152" s="68"/>
      <c r="P152" s="188">
        <f t="shared" si="21"/>
        <v>0</v>
      </c>
      <c r="Q152" s="188">
        <v>0</v>
      </c>
      <c r="R152" s="188">
        <f t="shared" si="22"/>
        <v>0</v>
      </c>
      <c r="S152" s="188">
        <v>0</v>
      </c>
      <c r="T152" s="189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0" t="s">
        <v>119</v>
      </c>
      <c r="AT152" s="190" t="s">
        <v>115</v>
      </c>
      <c r="AU152" s="190" t="s">
        <v>110</v>
      </c>
      <c r="AY152" s="14" t="s">
        <v>111</v>
      </c>
      <c r="BE152" s="191">
        <f t="shared" si="24"/>
        <v>0</v>
      </c>
      <c r="BF152" s="191">
        <f t="shared" si="25"/>
        <v>0</v>
      </c>
      <c r="BG152" s="191">
        <f t="shared" si="26"/>
        <v>0</v>
      </c>
      <c r="BH152" s="191">
        <f t="shared" si="27"/>
        <v>0</v>
      </c>
      <c r="BI152" s="191">
        <f t="shared" si="28"/>
        <v>0</v>
      </c>
      <c r="BJ152" s="14" t="s">
        <v>110</v>
      </c>
      <c r="BK152" s="192">
        <f t="shared" si="29"/>
        <v>0</v>
      </c>
      <c r="BL152" s="14" t="s">
        <v>119</v>
      </c>
      <c r="BM152" s="190" t="s">
        <v>236</v>
      </c>
    </row>
    <row r="153" spans="1:65" s="2" customFormat="1" ht="21.75" customHeight="1">
      <c r="A153" s="31"/>
      <c r="B153" s="32"/>
      <c r="C153" s="193" t="s">
        <v>237</v>
      </c>
      <c r="D153" s="193" t="s">
        <v>122</v>
      </c>
      <c r="E153" s="194" t="s">
        <v>238</v>
      </c>
      <c r="F153" s="195" t="s">
        <v>239</v>
      </c>
      <c r="G153" s="196" t="s">
        <v>159</v>
      </c>
      <c r="H153" s="197">
        <v>1</v>
      </c>
      <c r="I153" s="197"/>
      <c r="J153" s="198">
        <f t="shared" si="20"/>
        <v>0</v>
      </c>
      <c r="K153" s="199"/>
      <c r="L153" s="200"/>
      <c r="M153" s="201" t="s">
        <v>1</v>
      </c>
      <c r="N153" s="202" t="s">
        <v>42</v>
      </c>
      <c r="O153" s="68"/>
      <c r="P153" s="188">
        <f t="shared" si="21"/>
        <v>0</v>
      </c>
      <c r="Q153" s="188">
        <v>5.2999999999999999E-2</v>
      </c>
      <c r="R153" s="188">
        <f t="shared" si="22"/>
        <v>5.2999999999999999E-2</v>
      </c>
      <c r="S153" s="188">
        <v>0</v>
      </c>
      <c r="T153" s="189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0" t="s">
        <v>161</v>
      </c>
      <c r="AT153" s="190" t="s">
        <v>122</v>
      </c>
      <c r="AU153" s="190" t="s">
        <v>110</v>
      </c>
      <c r="AY153" s="14" t="s">
        <v>111</v>
      </c>
      <c r="BE153" s="191">
        <f t="shared" si="24"/>
        <v>0</v>
      </c>
      <c r="BF153" s="191">
        <f t="shared" si="25"/>
        <v>0</v>
      </c>
      <c r="BG153" s="191">
        <f t="shared" si="26"/>
        <v>0</v>
      </c>
      <c r="BH153" s="191">
        <f t="shared" si="27"/>
        <v>0</v>
      </c>
      <c r="BI153" s="191">
        <f t="shared" si="28"/>
        <v>0</v>
      </c>
      <c r="BJ153" s="14" t="s">
        <v>110</v>
      </c>
      <c r="BK153" s="192">
        <f t="shared" si="29"/>
        <v>0</v>
      </c>
      <c r="BL153" s="14" t="s">
        <v>137</v>
      </c>
      <c r="BM153" s="190" t="s">
        <v>240</v>
      </c>
    </row>
    <row r="154" spans="1:65" s="2" customFormat="1" ht="21.75" customHeight="1">
      <c r="A154" s="31"/>
      <c r="B154" s="32"/>
      <c r="C154" s="193" t="s">
        <v>241</v>
      </c>
      <c r="D154" s="193" t="s">
        <v>122</v>
      </c>
      <c r="E154" s="194" t="s">
        <v>242</v>
      </c>
      <c r="F154" s="195" t="s">
        <v>243</v>
      </c>
      <c r="G154" s="196" t="s">
        <v>159</v>
      </c>
      <c r="H154" s="197">
        <v>1</v>
      </c>
      <c r="I154" s="197"/>
      <c r="J154" s="198">
        <f t="shared" si="20"/>
        <v>0</v>
      </c>
      <c r="K154" s="199"/>
      <c r="L154" s="200"/>
      <c r="M154" s="201" t="s">
        <v>1</v>
      </c>
      <c r="N154" s="202" t="s">
        <v>42</v>
      </c>
      <c r="O154" s="68"/>
      <c r="P154" s="188">
        <f t="shared" si="21"/>
        <v>0</v>
      </c>
      <c r="Q154" s="188">
        <v>1.7000000000000001E-4</v>
      </c>
      <c r="R154" s="188">
        <f t="shared" si="22"/>
        <v>1.7000000000000001E-4</v>
      </c>
      <c r="S154" s="188">
        <v>0</v>
      </c>
      <c r="T154" s="189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0" t="s">
        <v>125</v>
      </c>
      <c r="AT154" s="190" t="s">
        <v>122</v>
      </c>
      <c r="AU154" s="190" t="s">
        <v>110</v>
      </c>
      <c r="AY154" s="14" t="s">
        <v>111</v>
      </c>
      <c r="BE154" s="191">
        <f t="shared" si="24"/>
        <v>0</v>
      </c>
      <c r="BF154" s="191">
        <f t="shared" si="25"/>
        <v>0</v>
      </c>
      <c r="BG154" s="191">
        <f t="shared" si="26"/>
        <v>0</v>
      </c>
      <c r="BH154" s="191">
        <f t="shared" si="27"/>
        <v>0</v>
      </c>
      <c r="BI154" s="191">
        <f t="shared" si="28"/>
        <v>0</v>
      </c>
      <c r="BJ154" s="14" t="s">
        <v>110</v>
      </c>
      <c r="BK154" s="192">
        <f t="shared" si="29"/>
        <v>0</v>
      </c>
      <c r="BL154" s="14" t="s">
        <v>119</v>
      </c>
      <c r="BM154" s="190" t="s">
        <v>244</v>
      </c>
    </row>
    <row r="155" spans="1:65" s="2" customFormat="1" ht="21.75" customHeight="1">
      <c r="A155" s="31"/>
      <c r="B155" s="32"/>
      <c r="C155" s="179" t="s">
        <v>245</v>
      </c>
      <c r="D155" s="179" t="s">
        <v>115</v>
      </c>
      <c r="E155" s="180" t="s">
        <v>246</v>
      </c>
      <c r="F155" s="181" t="s">
        <v>247</v>
      </c>
      <c r="G155" s="182" t="s">
        <v>159</v>
      </c>
      <c r="H155" s="183">
        <v>1</v>
      </c>
      <c r="I155" s="183"/>
      <c r="J155" s="184">
        <f t="shared" si="20"/>
        <v>0</v>
      </c>
      <c r="K155" s="185"/>
      <c r="L155" s="36"/>
      <c r="M155" s="186" t="s">
        <v>1</v>
      </c>
      <c r="N155" s="187" t="s">
        <v>42</v>
      </c>
      <c r="O155" s="68"/>
      <c r="P155" s="188">
        <f t="shared" si="21"/>
        <v>0</v>
      </c>
      <c r="Q155" s="188">
        <v>5.9999999999999995E-4</v>
      </c>
      <c r="R155" s="188">
        <f t="shared" si="22"/>
        <v>5.9999999999999995E-4</v>
      </c>
      <c r="S155" s="188">
        <v>0</v>
      </c>
      <c r="T155" s="189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119</v>
      </c>
      <c r="AT155" s="190" t="s">
        <v>115</v>
      </c>
      <c r="AU155" s="190" t="s">
        <v>110</v>
      </c>
      <c r="AY155" s="14" t="s">
        <v>111</v>
      </c>
      <c r="BE155" s="191">
        <f t="shared" si="24"/>
        <v>0</v>
      </c>
      <c r="BF155" s="191">
        <f t="shared" si="25"/>
        <v>0</v>
      </c>
      <c r="BG155" s="191">
        <f t="shared" si="26"/>
        <v>0</v>
      </c>
      <c r="BH155" s="191">
        <f t="shared" si="27"/>
        <v>0</v>
      </c>
      <c r="BI155" s="191">
        <f t="shared" si="28"/>
        <v>0</v>
      </c>
      <c r="BJ155" s="14" t="s">
        <v>110</v>
      </c>
      <c r="BK155" s="192">
        <f t="shared" si="29"/>
        <v>0</v>
      </c>
      <c r="BL155" s="14" t="s">
        <v>119</v>
      </c>
      <c r="BM155" s="190" t="s">
        <v>248</v>
      </c>
    </row>
    <row r="156" spans="1:65" s="2" customFormat="1" ht="21.75" customHeight="1">
      <c r="A156" s="31"/>
      <c r="B156" s="32"/>
      <c r="C156" s="193" t="s">
        <v>249</v>
      </c>
      <c r="D156" s="193" t="s">
        <v>122</v>
      </c>
      <c r="E156" s="194" t="s">
        <v>250</v>
      </c>
      <c r="F156" s="195" t="s">
        <v>251</v>
      </c>
      <c r="G156" s="196" t="s">
        <v>159</v>
      </c>
      <c r="H156" s="197">
        <v>1</v>
      </c>
      <c r="I156" s="197"/>
      <c r="J156" s="198">
        <f t="shared" si="20"/>
        <v>0</v>
      </c>
      <c r="K156" s="199"/>
      <c r="L156" s="200"/>
      <c r="M156" s="201" t="s">
        <v>1</v>
      </c>
      <c r="N156" s="202" t="s">
        <v>42</v>
      </c>
      <c r="O156" s="68"/>
      <c r="P156" s="188">
        <f t="shared" si="21"/>
        <v>0</v>
      </c>
      <c r="Q156" s="188">
        <v>6.0999999999999999E-2</v>
      </c>
      <c r="R156" s="188">
        <f t="shared" si="22"/>
        <v>6.0999999999999999E-2</v>
      </c>
      <c r="S156" s="188">
        <v>0</v>
      </c>
      <c r="T156" s="189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0" t="s">
        <v>125</v>
      </c>
      <c r="AT156" s="190" t="s">
        <v>122</v>
      </c>
      <c r="AU156" s="190" t="s">
        <v>110</v>
      </c>
      <c r="AY156" s="14" t="s">
        <v>111</v>
      </c>
      <c r="BE156" s="191">
        <f t="shared" si="24"/>
        <v>0</v>
      </c>
      <c r="BF156" s="191">
        <f t="shared" si="25"/>
        <v>0</v>
      </c>
      <c r="BG156" s="191">
        <f t="shared" si="26"/>
        <v>0</v>
      </c>
      <c r="BH156" s="191">
        <f t="shared" si="27"/>
        <v>0</v>
      </c>
      <c r="BI156" s="191">
        <f t="shared" si="28"/>
        <v>0</v>
      </c>
      <c r="BJ156" s="14" t="s">
        <v>110</v>
      </c>
      <c r="BK156" s="192">
        <f t="shared" si="29"/>
        <v>0</v>
      </c>
      <c r="BL156" s="14" t="s">
        <v>119</v>
      </c>
      <c r="BM156" s="190" t="s">
        <v>252</v>
      </c>
    </row>
    <row r="157" spans="1:65" s="2" customFormat="1" ht="21.75" customHeight="1">
      <c r="A157" s="31"/>
      <c r="B157" s="32"/>
      <c r="C157" s="193" t="s">
        <v>253</v>
      </c>
      <c r="D157" s="193" t="s">
        <v>122</v>
      </c>
      <c r="E157" s="194" t="s">
        <v>254</v>
      </c>
      <c r="F157" s="195" t="s">
        <v>255</v>
      </c>
      <c r="G157" s="196" t="s">
        <v>159</v>
      </c>
      <c r="H157" s="197">
        <v>1</v>
      </c>
      <c r="I157" s="197"/>
      <c r="J157" s="198">
        <f t="shared" si="20"/>
        <v>0</v>
      </c>
      <c r="K157" s="199"/>
      <c r="L157" s="200"/>
      <c r="M157" s="201" t="s">
        <v>1</v>
      </c>
      <c r="N157" s="202" t="s">
        <v>42</v>
      </c>
      <c r="O157" s="68"/>
      <c r="P157" s="188">
        <f t="shared" si="21"/>
        <v>0</v>
      </c>
      <c r="Q157" s="188">
        <v>5.9999999999999995E-4</v>
      </c>
      <c r="R157" s="188">
        <f t="shared" si="22"/>
        <v>5.9999999999999995E-4</v>
      </c>
      <c r="S157" s="188">
        <v>0</v>
      </c>
      <c r="T157" s="189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0" t="s">
        <v>125</v>
      </c>
      <c r="AT157" s="190" t="s">
        <v>122</v>
      </c>
      <c r="AU157" s="190" t="s">
        <v>110</v>
      </c>
      <c r="AY157" s="14" t="s">
        <v>111</v>
      </c>
      <c r="BE157" s="191">
        <f t="shared" si="24"/>
        <v>0</v>
      </c>
      <c r="BF157" s="191">
        <f t="shared" si="25"/>
        <v>0</v>
      </c>
      <c r="BG157" s="191">
        <f t="shared" si="26"/>
        <v>0</v>
      </c>
      <c r="BH157" s="191">
        <f t="shared" si="27"/>
        <v>0</v>
      </c>
      <c r="BI157" s="191">
        <f t="shared" si="28"/>
        <v>0</v>
      </c>
      <c r="BJ157" s="14" t="s">
        <v>110</v>
      </c>
      <c r="BK157" s="192">
        <f t="shared" si="29"/>
        <v>0</v>
      </c>
      <c r="BL157" s="14" t="s">
        <v>119</v>
      </c>
      <c r="BM157" s="190" t="s">
        <v>256</v>
      </c>
    </row>
    <row r="158" spans="1:65" s="2" customFormat="1" ht="21.75" customHeight="1">
      <c r="A158" s="31"/>
      <c r="B158" s="32"/>
      <c r="C158" s="179" t="s">
        <v>257</v>
      </c>
      <c r="D158" s="179" t="s">
        <v>115</v>
      </c>
      <c r="E158" s="180" t="s">
        <v>258</v>
      </c>
      <c r="F158" s="181" t="s">
        <v>259</v>
      </c>
      <c r="G158" s="182" t="s">
        <v>260</v>
      </c>
      <c r="H158" s="183">
        <v>1</v>
      </c>
      <c r="I158" s="183"/>
      <c r="J158" s="184">
        <f t="shared" si="20"/>
        <v>0</v>
      </c>
      <c r="K158" s="185"/>
      <c r="L158" s="36"/>
      <c r="M158" s="186" t="s">
        <v>1</v>
      </c>
      <c r="N158" s="187" t="s">
        <v>42</v>
      </c>
      <c r="O158" s="68"/>
      <c r="P158" s="188">
        <f t="shared" si="21"/>
        <v>0</v>
      </c>
      <c r="Q158" s="188">
        <v>6.4000000000000005E-4</v>
      </c>
      <c r="R158" s="188">
        <f t="shared" si="22"/>
        <v>6.4000000000000005E-4</v>
      </c>
      <c r="S158" s="188">
        <v>0</v>
      </c>
      <c r="T158" s="189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119</v>
      </c>
      <c r="AT158" s="190" t="s">
        <v>115</v>
      </c>
      <c r="AU158" s="190" t="s">
        <v>110</v>
      </c>
      <c r="AY158" s="14" t="s">
        <v>111</v>
      </c>
      <c r="BE158" s="191">
        <f t="shared" si="24"/>
        <v>0</v>
      </c>
      <c r="BF158" s="191">
        <f t="shared" si="25"/>
        <v>0</v>
      </c>
      <c r="BG158" s="191">
        <f t="shared" si="26"/>
        <v>0</v>
      </c>
      <c r="BH158" s="191">
        <f t="shared" si="27"/>
        <v>0</v>
      </c>
      <c r="BI158" s="191">
        <f t="shared" si="28"/>
        <v>0</v>
      </c>
      <c r="BJ158" s="14" t="s">
        <v>110</v>
      </c>
      <c r="BK158" s="192">
        <f t="shared" si="29"/>
        <v>0</v>
      </c>
      <c r="BL158" s="14" t="s">
        <v>119</v>
      </c>
      <c r="BM158" s="190" t="s">
        <v>261</v>
      </c>
    </row>
    <row r="159" spans="1:65" s="2" customFormat="1" ht="16.5" customHeight="1">
      <c r="A159" s="31"/>
      <c r="B159" s="32"/>
      <c r="C159" s="193" t="s">
        <v>262</v>
      </c>
      <c r="D159" s="193" t="s">
        <v>122</v>
      </c>
      <c r="E159" s="194" t="s">
        <v>263</v>
      </c>
      <c r="F159" s="195" t="s">
        <v>264</v>
      </c>
      <c r="G159" s="196" t="s">
        <v>159</v>
      </c>
      <c r="H159" s="197">
        <v>1</v>
      </c>
      <c r="I159" s="197"/>
      <c r="J159" s="198">
        <f t="shared" si="20"/>
        <v>0</v>
      </c>
      <c r="K159" s="199"/>
      <c r="L159" s="200"/>
      <c r="M159" s="201" t="s">
        <v>1</v>
      </c>
      <c r="N159" s="202" t="s">
        <v>42</v>
      </c>
      <c r="O159" s="68"/>
      <c r="P159" s="188">
        <f t="shared" si="21"/>
        <v>0</v>
      </c>
      <c r="Q159" s="188">
        <v>0</v>
      </c>
      <c r="R159" s="188">
        <f t="shared" si="22"/>
        <v>0</v>
      </c>
      <c r="S159" s="188">
        <v>0</v>
      </c>
      <c r="T159" s="189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0" t="s">
        <v>125</v>
      </c>
      <c r="AT159" s="190" t="s">
        <v>122</v>
      </c>
      <c r="AU159" s="190" t="s">
        <v>110</v>
      </c>
      <c r="AY159" s="14" t="s">
        <v>111</v>
      </c>
      <c r="BE159" s="191">
        <f t="shared" si="24"/>
        <v>0</v>
      </c>
      <c r="BF159" s="191">
        <f t="shared" si="25"/>
        <v>0</v>
      </c>
      <c r="BG159" s="191">
        <f t="shared" si="26"/>
        <v>0</v>
      </c>
      <c r="BH159" s="191">
        <f t="shared" si="27"/>
        <v>0</v>
      </c>
      <c r="BI159" s="191">
        <f t="shared" si="28"/>
        <v>0</v>
      </c>
      <c r="BJ159" s="14" t="s">
        <v>110</v>
      </c>
      <c r="BK159" s="192">
        <f t="shared" si="29"/>
        <v>0</v>
      </c>
      <c r="BL159" s="14" t="s">
        <v>119</v>
      </c>
      <c r="BM159" s="190" t="s">
        <v>265</v>
      </c>
    </row>
    <row r="160" spans="1:65" s="2" customFormat="1" ht="16.5" customHeight="1">
      <c r="A160" s="31"/>
      <c r="B160" s="32"/>
      <c r="C160" s="179" t="s">
        <v>125</v>
      </c>
      <c r="D160" s="179" t="s">
        <v>115</v>
      </c>
      <c r="E160" s="180" t="s">
        <v>266</v>
      </c>
      <c r="F160" s="181" t="s">
        <v>267</v>
      </c>
      <c r="G160" s="182" t="s">
        <v>159</v>
      </c>
      <c r="H160" s="183">
        <v>1</v>
      </c>
      <c r="I160" s="183"/>
      <c r="J160" s="184">
        <f t="shared" si="20"/>
        <v>0</v>
      </c>
      <c r="K160" s="185"/>
      <c r="L160" s="36"/>
      <c r="M160" s="186" t="s">
        <v>1</v>
      </c>
      <c r="N160" s="187" t="s">
        <v>42</v>
      </c>
      <c r="O160" s="68"/>
      <c r="P160" s="188">
        <f t="shared" si="21"/>
        <v>0</v>
      </c>
      <c r="Q160" s="188">
        <v>3.0000000000000001E-5</v>
      </c>
      <c r="R160" s="188">
        <f t="shared" si="22"/>
        <v>3.0000000000000001E-5</v>
      </c>
      <c r="S160" s="188">
        <v>0</v>
      </c>
      <c r="T160" s="189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119</v>
      </c>
      <c r="AT160" s="190" t="s">
        <v>115</v>
      </c>
      <c r="AU160" s="190" t="s">
        <v>110</v>
      </c>
      <c r="AY160" s="14" t="s">
        <v>111</v>
      </c>
      <c r="BE160" s="191">
        <f t="shared" si="24"/>
        <v>0</v>
      </c>
      <c r="BF160" s="191">
        <f t="shared" si="25"/>
        <v>0</v>
      </c>
      <c r="BG160" s="191">
        <f t="shared" si="26"/>
        <v>0</v>
      </c>
      <c r="BH160" s="191">
        <f t="shared" si="27"/>
        <v>0</v>
      </c>
      <c r="BI160" s="191">
        <f t="shared" si="28"/>
        <v>0</v>
      </c>
      <c r="BJ160" s="14" t="s">
        <v>110</v>
      </c>
      <c r="BK160" s="192">
        <f t="shared" si="29"/>
        <v>0</v>
      </c>
      <c r="BL160" s="14" t="s">
        <v>119</v>
      </c>
      <c r="BM160" s="190" t="s">
        <v>268</v>
      </c>
    </row>
    <row r="161" spans="1:65" s="2" customFormat="1" ht="55.5" customHeight="1">
      <c r="A161" s="31"/>
      <c r="B161" s="32"/>
      <c r="C161" s="193" t="s">
        <v>269</v>
      </c>
      <c r="D161" s="193" t="s">
        <v>122</v>
      </c>
      <c r="E161" s="194" t="s">
        <v>270</v>
      </c>
      <c r="F161" s="195" t="s">
        <v>271</v>
      </c>
      <c r="G161" s="196" t="s">
        <v>159</v>
      </c>
      <c r="H161" s="197">
        <v>1</v>
      </c>
      <c r="I161" s="197"/>
      <c r="J161" s="198">
        <f t="shared" si="20"/>
        <v>0</v>
      </c>
      <c r="K161" s="199"/>
      <c r="L161" s="200"/>
      <c r="M161" s="201" t="s">
        <v>1</v>
      </c>
      <c r="N161" s="202" t="s">
        <v>42</v>
      </c>
      <c r="O161" s="68"/>
      <c r="P161" s="188">
        <f t="shared" si="21"/>
        <v>0</v>
      </c>
      <c r="Q161" s="188">
        <v>0</v>
      </c>
      <c r="R161" s="188">
        <f t="shared" si="22"/>
        <v>0</v>
      </c>
      <c r="S161" s="188">
        <v>0</v>
      </c>
      <c r="T161" s="189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0" t="s">
        <v>125</v>
      </c>
      <c r="AT161" s="190" t="s">
        <v>122</v>
      </c>
      <c r="AU161" s="190" t="s">
        <v>110</v>
      </c>
      <c r="AY161" s="14" t="s">
        <v>111</v>
      </c>
      <c r="BE161" s="191">
        <f t="shared" si="24"/>
        <v>0</v>
      </c>
      <c r="BF161" s="191">
        <f t="shared" si="25"/>
        <v>0</v>
      </c>
      <c r="BG161" s="191">
        <f t="shared" si="26"/>
        <v>0</v>
      </c>
      <c r="BH161" s="191">
        <f t="shared" si="27"/>
        <v>0</v>
      </c>
      <c r="BI161" s="191">
        <f t="shared" si="28"/>
        <v>0</v>
      </c>
      <c r="BJ161" s="14" t="s">
        <v>110</v>
      </c>
      <c r="BK161" s="192">
        <f t="shared" si="29"/>
        <v>0</v>
      </c>
      <c r="BL161" s="14" t="s">
        <v>119</v>
      </c>
      <c r="BM161" s="190" t="s">
        <v>272</v>
      </c>
    </row>
    <row r="162" spans="1:65" s="2" customFormat="1" ht="33" customHeight="1">
      <c r="A162" s="31"/>
      <c r="B162" s="32"/>
      <c r="C162" s="193" t="s">
        <v>273</v>
      </c>
      <c r="D162" s="193" t="s">
        <v>122</v>
      </c>
      <c r="E162" s="194" t="s">
        <v>274</v>
      </c>
      <c r="F162" s="195" t="s">
        <v>275</v>
      </c>
      <c r="G162" s="196" t="s">
        <v>159</v>
      </c>
      <c r="H162" s="197">
        <v>1</v>
      </c>
      <c r="I162" s="197"/>
      <c r="J162" s="198">
        <f t="shared" si="20"/>
        <v>0</v>
      </c>
      <c r="K162" s="199"/>
      <c r="L162" s="200"/>
      <c r="M162" s="201" t="s">
        <v>1</v>
      </c>
      <c r="N162" s="202" t="s">
        <v>42</v>
      </c>
      <c r="O162" s="68"/>
      <c r="P162" s="188">
        <f t="shared" si="21"/>
        <v>0</v>
      </c>
      <c r="Q162" s="188">
        <v>0</v>
      </c>
      <c r="R162" s="188">
        <f t="shared" si="22"/>
        <v>0</v>
      </c>
      <c r="S162" s="188">
        <v>0</v>
      </c>
      <c r="T162" s="189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0" t="s">
        <v>125</v>
      </c>
      <c r="AT162" s="190" t="s">
        <v>122</v>
      </c>
      <c r="AU162" s="190" t="s">
        <v>110</v>
      </c>
      <c r="AY162" s="14" t="s">
        <v>111</v>
      </c>
      <c r="BE162" s="191">
        <f t="shared" si="24"/>
        <v>0</v>
      </c>
      <c r="BF162" s="191">
        <f t="shared" si="25"/>
        <v>0</v>
      </c>
      <c r="BG162" s="191">
        <f t="shared" si="26"/>
        <v>0</v>
      </c>
      <c r="BH162" s="191">
        <f t="shared" si="27"/>
        <v>0</v>
      </c>
      <c r="BI162" s="191">
        <f t="shared" si="28"/>
        <v>0</v>
      </c>
      <c r="BJ162" s="14" t="s">
        <v>110</v>
      </c>
      <c r="BK162" s="192">
        <f t="shared" si="29"/>
        <v>0</v>
      </c>
      <c r="BL162" s="14" t="s">
        <v>119</v>
      </c>
      <c r="BM162" s="190" t="s">
        <v>276</v>
      </c>
    </row>
    <row r="163" spans="1:65" s="2" customFormat="1" ht="30" customHeight="1">
      <c r="A163" s="31"/>
      <c r="B163" s="32"/>
      <c r="C163" s="193" t="s">
        <v>277</v>
      </c>
      <c r="D163" s="193" t="s">
        <v>122</v>
      </c>
      <c r="E163" s="194" t="s">
        <v>278</v>
      </c>
      <c r="F163" s="195" t="s">
        <v>279</v>
      </c>
      <c r="G163" s="196" t="s">
        <v>159</v>
      </c>
      <c r="H163" s="197">
        <v>8</v>
      </c>
      <c r="I163" s="197"/>
      <c r="J163" s="198">
        <f t="shared" si="20"/>
        <v>0</v>
      </c>
      <c r="K163" s="199"/>
      <c r="L163" s="200"/>
      <c r="M163" s="201" t="s">
        <v>1</v>
      </c>
      <c r="N163" s="202" t="s">
        <v>42</v>
      </c>
      <c r="O163" s="68"/>
      <c r="P163" s="188">
        <f t="shared" si="21"/>
        <v>0</v>
      </c>
      <c r="Q163" s="188">
        <v>0</v>
      </c>
      <c r="R163" s="188">
        <f t="shared" si="22"/>
        <v>0</v>
      </c>
      <c r="S163" s="188">
        <v>0</v>
      </c>
      <c r="T163" s="189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0" t="s">
        <v>125</v>
      </c>
      <c r="AT163" s="190" t="s">
        <v>122</v>
      </c>
      <c r="AU163" s="190" t="s">
        <v>110</v>
      </c>
      <c r="AY163" s="14" t="s">
        <v>111</v>
      </c>
      <c r="BE163" s="191">
        <f t="shared" si="24"/>
        <v>0</v>
      </c>
      <c r="BF163" s="191">
        <f t="shared" si="25"/>
        <v>0</v>
      </c>
      <c r="BG163" s="191">
        <f t="shared" si="26"/>
        <v>0</v>
      </c>
      <c r="BH163" s="191">
        <f t="shared" si="27"/>
        <v>0</v>
      </c>
      <c r="BI163" s="191">
        <f t="shared" si="28"/>
        <v>0</v>
      </c>
      <c r="BJ163" s="14" t="s">
        <v>110</v>
      </c>
      <c r="BK163" s="192">
        <f t="shared" si="29"/>
        <v>0</v>
      </c>
      <c r="BL163" s="14" t="s">
        <v>119</v>
      </c>
      <c r="BM163" s="190" t="s">
        <v>280</v>
      </c>
    </row>
    <row r="164" spans="1:65" s="2" customFormat="1" ht="39.6" customHeight="1">
      <c r="A164" s="31"/>
      <c r="B164" s="32"/>
      <c r="C164" s="193" t="s">
        <v>281</v>
      </c>
      <c r="D164" s="193" t="s">
        <v>122</v>
      </c>
      <c r="E164" s="194" t="s">
        <v>282</v>
      </c>
      <c r="F164" s="195" t="s">
        <v>283</v>
      </c>
      <c r="G164" s="196" t="s">
        <v>159</v>
      </c>
      <c r="H164" s="197">
        <v>1</v>
      </c>
      <c r="I164" s="197"/>
      <c r="J164" s="198">
        <f t="shared" si="20"/>
        <v>0</v>
      </c>
      <c r="K164" s="199"/>
      <c r="L164" s="200"/>
      <c r="M164" s="201" t="s">
        <v>1</v>
      </c>
      <c r="N164" s="202" t="s">
        <v>42</v>
      </c>
      <c r="O164" s="68"/>
      <c r="P164" s="188">
        <f t="shared" si="21"/>
        <v>0</v>
      </c>
      <c r="Q164" s="188">
        <v>0</v>
      </c>
      <c r="R164" s="188">
        <f t="shared" si="22"/>
        <v>0</v>
      </c>
      <c r="S164" s="188">
        <v>0</v>
      </c>
      <c r="T164" s="189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125</v>
      </c>
      <c r="AT164" s="190" t="s">
        <v>122</v>
      </c>
      <c r="AU164" s="190" t="s">
        <v>110</v>
      </c>
      <c r="AY164" s="14" t="s">
        <v>111</v>
      </c>
      <c r="BE164" s="191">
        <f t="shared" si="24"/>
        <v>0</v>
      </c>
      <c r="BF164" s="191">
        <f t="shared" si="25"/>
        <v>0</v>
      </c>
      <c r="BG164" s="191">
        <f t="shared" si="26"/>
        <v>0</v>
      </c>
      <c r="BH164" s="191">
        <f t="shared" si="27"/>
        <v>0</v>
      </c>
      <c r="BI164" s="191">
        <f t="shared" si="28"/>
        <v>0</v>
      </c>
      <c r="BJ164" s="14" t="s">
        <v>110</v>
      </c>
      <c r="BK164" s="192">
        <f t="shared" si="29"/>
        <v>0</v>
      </c>
      <c r="BL164" s="14" t="s">
        <v>119</v>
      </c>
      <c r="BM164" s="190" t="s">
        <v>284</v>
      </c>
    </row>
    <row r="165" spans="1:65" s="2" customFormat="1" ht="37.799999999999997" customHeight="1">
      <c r="A165" s="31"/>
      <c r="B165" s="32"/>
      <c r="C165" s="193" t="s">
        <v>285</v>
      </c>
      <c r="D165" s="193" t="s">
        <v>122</v>
      </c>
      <c r="E165" s="194" t="s">
        <v>286</v>
      </c>
      <c r="F165" s="195" t="s">
        <v>287</v>
      </c>
      <c r="G165" s="196" t="s">
        <v>159</v>
      </c>
      <c r="H165" s="197">
        <v>4</v>
      </c>
      <c r="I165" s="197"/>
      <c r="J165" s="198">
        <f t="shared" si="20"/>
        <v>0</v>
      </c>
      <c r="K165" s="199"/>
      <c r="L165" s="200"/>
      <c r="M165" s="201" t="s">
        <v>1</v>
      </c>
      <c r="N165" s="202" t="s">
        <v>42</v>
      </c>
      <c r="O165" s="68"/>
      <c r="P165" s="188">
        <f t="shared" si="21"/>
        <v>0</v>
      </c>
      <c r="Q165" s="188">
        <v>0</v>
      </c>
      <c r="R165" s="188">
        <f t="shared" si="22"/>
        <v>0</v>
      </c>
      <c r="S165" s="188">
        <v>0</v>
      </c>
      <c r="T165" s="189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0" t="s">
        <v>125</v>
      </c>
      <c r="AT165" s="190" t="s">
        <v>122</v>
      </c>
      <c r="AU165" s="190" t="s">
        <v>110</v>
      </c>
      <c r="AY165" s="14" t="s">
        <v>111</v>
      </c>
      <c r="BE165" s="191">
        <f t="shared" si="24"/>
        <v>0</v>
      </c>
      <c r="BF165" s="191">
        <f t="shared" si="25"/>
        <v>0</v>
      </c>
      <c r="BG165" s="191">
        <f t="shared" si="26"/>
        <v>0</v>
      </c>
      <c r="BH165" s="191">
        <f t="shared" si="27"/>
        <v>0</v>
      </c>
      <c r="BI165" s="191">
        <f t="shared" si="28"/>
        <v>0</v>
      </c>
      <c r="BJ165" s="14" t="s">
        <v>110</v>
      </c>
      <c r="BK165" s="192">
        <f t="shared" si="29"/>
        <v>0</v>
      </c>
      <c r="BL165" s="14" t="s">
        <v>119</v>
      </c>
      <c r="BM165" s="190" t="s">
        <v>288</v>
      </c>
    </row>
    <row r="166" spans="1:65" s="2" customFormat="1" ht="28.8" customHeight="1">
      <c r="A166" s="31"/>
      <c r="B166" s="32"/>
      <c r="C166" s="193" t="s">
        <v>289</v>
      </c>
      <c r="D166" s="193" t="s">
        <v>122</v>
      </c>
      <c r="E166" s="194" t="s">
        <v>290</v>
      </c>
      <c r="F166" s="195" t="s">
        <v>291</v>
      </c>
      <c r="G166" s="196" t="s">
        <v>159</v>
      </c>
      <c r="H166" s="197">
        <v>4</v>
      </c>
      <c r="I166" s="197"/>
      <c r="J166" s="198">
        <f t="shared" si="20"/>
        <v>0</v>
      </c>
      <c r="K166" s="199"/>
      <c r="L166" s="200"/>
      <c r="M166" s="201" t="s">
        <v>1</v>
      </c>
      <c r="N166" s="202" t="s">
        <v>42</v>
      </c>
      <c r="O166" s="68"/>
      <c r="P166" s="188">
        <f t="shared" si="21"/>
        <v>0</v>
      </c>
      <c r="Q166" s="188">
        <v>0</v>
      </c>
      <c r="R166" s="188">
        <f t="shared" si="22"/>
        <v>0</v>
      </c>
      <c r="S166" s="188">
        <v>0</v>
      </c>
      <c r="T166" s="189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0" t="s">
        <v>125</v>
      </c>
      <c r="AT166" s="190" t="s">
        <v>122</v>
      </c>
      <c r="AU166" s="190" t="s">
        <v>110</v>
      </c>
      <c r="AY166" s="14" t="s">
        <v>111</v>
      </c>
      <c r="BE166" s="191">
        <f t="shared" si="24"/>
        <v>0</v>
      </c>
      <c r="BF166" s="191">
        <f t="shared" si="25"/>
        <v>0</v>
      </c>
      <c r="BG166" s="191">
        <f t="shared" si="26"/>
        <v>0</v>
      </c>
      <c r="BH166" s="191">
        <f t="shared" si="27"/>
        <v>0</v>
      </c>
      <c r="BI166" s="191">
        <f t="shared" si="28"/>
        <v>0</v>
      </c>
      <c r="BJ166" s="14" t="s">
        <v>110</v>
      </c>
      <c r="BK166" s="192">
        <f t="shared" si="29"/>
        <v>0</v>
      </c>
      <c r="BL166" s="14" t="s">
        <v>119</v>
      </c>
      <c r="BM166" s="190" t="s">
        <v>292</v>
      </c>
    </row>
    <row r="167" spans="1:65" s="2" customFormat="1" ht="25.8" customHeight="1">
      <c r="A167" s="31"/>
      <c r="B167" s="32"/>
      <c r="C167" s="193" t="s">
        <v>293</v>
      </c>
      <c r="D167" s="193" t="s">
        <v>122</v>
      </c>
      <c r="E167" s="194" t="s">
        <v>294</v>
      </c>
      <c r="F167" s="195" t="s">
        <v>295</v>
      </c>
      <c r="G167" s="196" t="s">
        <v>159</v>
      </c>
      <c r="H167" s="197">
        <v>34</v>
      </c>
      <c r="I167" s="197"/>
      <c r="J167" s="198">
        <f t="shared" si="20"/>
        <v>0</v>
      </c>
      <c r="K167" s="199"/>
      <c r="L167" s="200"/>
      <c r="M167" s="201" t="s">
        <v>1</v>
      </c>
      <c r="N167" s="202" t="s">
        <v>42</v>
      </c>
      <c r="O167" s="68"/>
      <c r="P167" s="188">
        <f t="shared" si="21"/>
        <v>0</v>
      </c>
      <c r="Q167" s="188">
        <v>0</v>
      </c>
      <c r="R167" s="188">
        <f t="shared" si="22"/>
        <v>0</v>
      </c>
      <c r="S167" s="188">
        <v>0</v>
      </c>
      <c r="T167" s="189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0" t="s">
        <v>125</v>
      </c>
      <c r="AT167" s="190" t="s">
        <v>122</v>
      </c>
      <c r="AU167" s="190" t="s">
        <v>110</v>
      </c>
      <c r="AY167" s="14" t="s">
        <v>111</v>
      </c>
      <c r="BE167" s="191">
        <f t="shared" si="24"/>
        <v>0</v>
      </c>
      <c r="BF167" s="191">
        <f t="shared" si="25"/>
        <v>0</v>
      </c>
      <c r="BG167" s="191">
        <f t="shared" si="26"/>
        <v>0</v>
      </c>
      <c r="BH167" s="191">
        <f t="shared" si="27"/>
        <v>0</v>
      </c>
      <c r="BI167" s="191">
        <f t="shared" si="28"/>
        <v>0</v>
      </c>
      <c r="BJ167" s="14" t="s">
        <v>110</v>
      </c>
      <c r="BK167" s="192">
        <f t="shared" si="29"/>
        <v>0</v>
      </c>
      <c r="BL167" s="14" t="s">
        <v>119</v>
      </c>
      <c r="BM167" s="190" t="s">
        <v>296</v>
      </c>
    </row>
    <row r="168" spans="1:65" s="2" customFormat="1" ht="33.6" customHeight="1">
      <c r="A168" s="31"/>
      <c r="B168" s="32"/>
      <c r="C168" s="193" t="s">
        <v>297</v>
      </c>
      <c r="D168" s="193" t="s">
        <v>122</v>
      </c>
      <c r="E168" s="194" t="s">
        <v>298</v>
      </c>
      <c r="F168" s="195" t="s">
        <v>299</v>
      </c>
      <c r="G168" s="196" t="s">
        <v>159</v>
      </c>
      <c r="H168" s="197">
        <v>4</v>
      </c>
      <c r="I168" s="197"/>
      <c r="J168" s="198">
        <f t="shared" si="20"/>
        <v>0</v>
      </c>
      <c r="K168" s="199"/>
      <c r="L168" s="200"/>
      <c r="M168" s="201" t="s">
        <v>1</v>
      </c>
      <c r="N168" s="202" t="s">
        <v>42</v>
      </c>
      <c r="O168" s="68"/>
      <c r="P168" s="188">
        <f t="shared" si="21"/>
        <v>0</v>
      </c>
      <c r="Q168" s="188">
        <v>0</v>
      </c>
      <c r="R168" s="188">
        <f t="shared" si="22"/>
        <v>0</v>
      </c>
      <c r="S168" s="188">
        <v>0</v>
      </c>
      <c r="T168" s="189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125</v>
      </c>
      <c r="AT168" s="190" t="s">
        <v>122</v>
      </c>
      <c r="AU168" s="190" t="s">
        <v>110</v>
      </c>
      <c r="AY168" s="14" t="s">
        <v>111</v>
      </c>
      <c r="BE168" s="191">
        <f t="shared" si="24"/>
        <v>0</v>
      </c>
      <c r="BF168" s="191">
        <f t="shared" si="25"/>
        <v>0</v>
      </c>
      <c r="BG168" s="191">
        <f t="shared" si="26"/>
        <v>0</v>
      </c>
      <c r="BH168" s="191">
        <f t="shared" si="27"/>
        <v>0</v>
      </c>
      <c r="BI168" s="191">
        <f t="shared" si="28"/>
        <v>0</v>
      </c>
      <c r="BJ168" s="14" t="s">
        <v>110</v>
      </c>
      <c r="BK168" s="192">
        <f t="shared" si="29"/>
        <v>0</v>
      </c>
      <c r="BL168" s="14" t="s">
        <v>119</v>
      </c>
      <c r="BM168" s="190" t="s">
        <v>300</v>
      </c>
    </row>
    <row r="169" spans="1:65" s="2" customFormat="1" ht="33" customHeight="1">
      <c r="A169" s="31"/>
      <c r="B169" s="32"/>
      <c r="C169" s="193" t="s">
        <v>301</v>
      </c>
      <c r="D169" s="193" t="s">
        <v>122</v>
      </c>
      <c r="E169" s="194" t="s">
        <v>302</v>
      </c>
      <c r="F169" s="195" t="s">
        <v>303</v>
      </c>
      <c r="G169" s="196" t="s">
        <v>159</v>
      </c>
      <c r="H169" s="197">
        <v>44</v>
      </c>
      <c r="I169" s="197"/>
      <c r="J169" s="198">
        <f t="shared" si="20"/>
        <v>0</v>
      </c>
      <c r="K169" s="199"/>
      <c r="L169" s="200"/>
      <c r="M169" s="201" t="s">
        <v>1</v>
      </c>
      <c r="N169" s="202" t="s">
        <v>42</v>
      </c>
      <c r="O169" s="68"/>
      <c r="P169" s="188">
        <f t="shared" si="21"/>
        <v>0</v>
      </c>
      <c r="Q169" s="188">
        <v>0</v>
      </c>
      <c r="R169" s="188">
        <f t="shared" si="22"/>
        <v>0</v>
      </c>
      <c r="S169" s="188">
        <v>0</v>
      </c>
      <c r="T169" s="189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0" t="s">
        <v>125</v>
      </c>
      <c r="AT169" s="190" t="s">
        <v>122</v>
      </c>
      <c r="AU169" s="190" t="s">
        <v>110</v>
      </c>
      <c r="AY169" s="14" t="s">
        <v>111</v>
      </c>
      <c r="BE169" s="191">
        <f t="shared" si="24"/>
        <v>0</v>
      </c>
      <c r="BF169" s="191">
        <f t="shared" si="25"/>
        <v>0</v>
      </c>
      <c r="BG169" s="191">
        <f t="shared" si="26"/>
        <v>0</v>
      </c>
      <c r="BH169" s="191">
        <f t="shared" si="27"/>
        <v>0</v>
      </c>
      <c r="BI169" s="191">
        <f t="shared" si="28"/>
        <v>0</v>
      </c>
      <c r="BJ169" s="14" t="s">
        <v>110</v>
      </c>
      <c r="BK169" s="192">
        <f t="shared" si="29"/>
        <v>0</v>
      </c>
      <c r="BL169" s="14" t="s">
        <v>119</v>
      </c>
      <c r="BM169" s="190" t="s">
        <v>304</v>
      </c>
    </row>
    <row r="170" spans="1:65" s="2" customFormat="1" ht="33" customHeight="1">
      <c r="A170" s="31"/>
      <c r="B170" s="32"/>
      <c r="C170" s="193" t="s">
        <v>305</v>
      </c>
      <c r="D170" s="193" t="s">
        <v>122</v>
      </c>
      <c r="E170" s="194" t="s">
        <v>306</v>
      </c>
      <c r="F170" s="195" t="s">
        <v>307</v>
      </c>
      <c r="G170" s="196" t="s">
        <v>159</v>
      </c>
      <c r="H170" s="197">
        <v>1</v>
      </c>
      <c r="I170" s="197"/>
      <c r="J170" s="198">
        <f t="shared" si="20"/>
        <v>0</v>
      </c>
      <c r="K170" s="199"/>
      <c r="L170" s="200"/>
      <c r="M170" s="201" t="s">
        <v>1</v>
      </c>
      <c r="N170" s="202" t="s">
        <v>42</v>
      </c>
      <c r="O170" s="68"/>
      <c r="P170" s="188">
        <f t="shared" si="21"/>
        <v>0</v>
      </c>
      <c r="Q170" s="188">
        <v>0</v>
      </c>
      <c r="R170" s="188">
        <f t="shared" si="22"/>
        <v>0</v>
      </c>
      <c r="S170" s="188">
        <v>0</v>
      </c>
      <c r="T170" s="189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125</v>
      </c>
      <c r="AT170" s="190" t="s">
        <v>122</v>
      </c>
      <c r="AU170" s="190" t="s">
        <v>110</v>
      </c>
      <c r="AY170" s="14" t="s">
        <v>111</v>
      </c>
      <c r="BE170" s="191">
        <f t="shared" si="24"/>
        <v>0</v>
      </c>
      <c r="BF170" s="191">
        <f t="shared" si="25"/>
        <v>0</v>
      </c>
      <c r="BG170" s="191">
        <f t="shared" si="26"/>
        <v>0</v>
      </c>
      <c r="BH170" s="191">
        <f t="shared" si="27"/>
        <v>0</v>
      </c>
      <c r="BI170" s="191">
        <f t="shared" si="28"/>
        <v>0</v>
      </c>
      <c r="BJ170" s="14" t="s">
        <v>110</v>
      </c>
      <c r="BK170" s="192">
        <f t="shared" si="29"/>
        <v>0</v>
      </c>
      <c r="BL170" s="14" t="s">
        <v>119</v>
      </c>
      <c r="BM170" s="190" t="s">
        <v>308</v>
      </c>
    </row>
    <row r="171" spans="1:65" s="2" customFormat="1" ht="21.75" customHeight="1">
      <c r="A171" s="31"/>
      <c r="B171" s="32"/>
      <c r="C171" s="193" t="s">
        <v>309</v>
      </c>
      <c r="D171" s="193" t="s">
        <v>122</v>
      </c>
      <c r="E171" s="194" t="s">
        <v>310</v>
      </c>
      <c r="F171" s="195" t="s">
        <v>311</v>
      </c>
      <c r="G171" s="196" t="s">
        <v>159</v>
      </c>
      <c r="H171" s="197">
        <v>1</v>
      </c>
      <c r="I171" s="197"/>
      <c r="J171" s="198">
        <f t="shared" si="20"/>
        <v>0</v>
      </c>
      <c r="K171" s="199"/>
      <c r="L171" s="200"/>
      <c r="M171" s="201" t="s">
        <v>1</v>
      </c>
      <c r="N171" s="202" t="s">
        <v>42</v>
      </c>
      <c r="O171" s="68"/>
      <c r="P171" s="188">
        <f t="shared" si="21"/>
        <v>0</v>
      </c>
      <c r="Q171" s="188">
        <v>0</v>
      </c>
      <c r="R171" s="188">
        <f t="shared" si="22"/>
        <v>0</v>
      </c>
      <c r="S171" s="188">
        <v>0</v>
      </c>
      <c r="T171" s="189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0" t="s">
        <v>125</v>
      </c>
      <c r="AT171" s="190" t="s">
        <v>122</v>
      </c>
      <c r="AU171" s="190" t="s">
        <v>110</v>
      </c>
      <c r="AY171" s="14" t="s">
        <v>111</v>
      </c>
      <c r="BE171" s="191">
        <f t="shared" si="24"/>
        <v>0</v>
      </c>
      <c r="BF171" s="191">
        <f t="shared" si="25"/>
        <v>0</v>
      </c>
      <c r="BG171" s="191">
        <f t="shared" si="26"/>
        <v>0</v>
      </c>
      <c r="BH171" s="191">
        <f t="shared" si="27"/>
        <v>0</v>
      </c>
      <c r="BI171" s="191">
        <f t="shared" si="28"/>
        <v>0</v>
      </c>
      <c r="BJ171" s="14" t="s">
        <v>110</v>
      </c>
      <c r="BK171" s="192">
        <f t="shared" si="29"/>
        <v>0</v>
      </c>
      <c r="BL171" s="14" t="s">
        <v>119</v>
      </c>
      <c r="BM171" s="190" t="s">
        <v>312</v>
      </c>
    </row>
    <row r="172" spans="1:65" s="2" customFormat="1" ht="33" customHeight="1">
      <c r="A172" s="31"/>
      <c r="B172" s="32"/>
      <c r="C172" s="193" t="s">
        <v>313</v>
      </c>
      <c r="D172" s="193" t="s">
        <v>122</v>
      </c>
      <c r="E172" s="194" t="s">
        <v>314</v>
      </c>
      <c r="F172" s="195" t="s">
        <v>315</v>
      </c>
      <c r="G172" s="196" t="s">
        <v>159</v>
      </c>
      <c r="H172" s="197">
        <v>1</v>
      </c>
      <c r="I172" s="197"/>
      <c r="J172" s="198">
        <f t="shared" si="20"/>
        <v>0</v>
      </c>
      <c r="K172" s="199"/>
      <c r="L172" s="200"/>
      <c r="M172" s="201" t="s">
        <v>1</v>
      </c>
      <c r="N172" s="202" t="s">
        <v>42</v>
      </c>
      <c r="O172" s="68"/>
      <c r="P172" s="188">
        <f t="shared" si="21"/>
        <v>0</v>
      </c>
      <c r="Q172" s="188">
        <v>0</v>
      </c>
      <c r="R172" s="188">
        <f t="shared" si="22"/>
        <v>0</v>
      </c>
      <c r="S172" s="188">
        <v>0</v>
      </c>
      <c r="T172" s="189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125</v>
      </c>
      <c r="AT172" s="190" t="s">
        <v>122</v>
      </c>
      <c r="AU172" s="190" t="s">
        <v>110</v>
      </c>
      <c r="AY172" s="14" t="s">
        <v>111</v>
      </c>
      <c r="BE172" s="191">
        <f t="shared" si="24"/>
        <v>0</v>
      </c>
      <c r="BF172" s="191">
        <f t="shared" si="25"/>
        <v>0</v>
      </c>
      <c r="BG172" s="191">
        <f t="shared" si="26"/>
        <v>0</v>
      </c>
      <c r="BH172" s="191">
        <f t="shared" si="27"/>
        <v>0</v>
      </c>
      <c r="BI172" s="191">
        <f t="shared" si="28"/>
        <v>0</v>
      </c>
      <c r="BJ172" s="14" t="s">
        <v>110</v>
      </c>
      <c r="BK172" s="192">
        <f t="shared" si="29"/>
        <v>0</v>
      </c>
      <c r="BL172" s="14" t="s">
        <v>119</v>
      </c>
      <c r="BM172" s="190" t="s">
        <v>316</v>
      </c>
    </row>
    <row r="173" spans="1:65" s="2" customFormat="1" ht="33" customHeight="1">
      <c r="A173" s="31"/>
      <c r="B173" s="32"/>
      <c r="C173" s="193" t="s">
        <v>317</v>
      </c>
      <c r="D173" s="193" t="s">
        <v>122</v>
      </c>
      <c r="E173" s="194" t="s">
        <v>318</v>
      </c>
      <c r="F173" s="195" t="s">
        <v>319</v>
      </c>
      <c r="G173" s="196" t="s">
        <v>159</v>
      </c>
      <c r="H173" s="197">
        <v>1</v>
      </c>
      <c r="I173" s="197"/>
      <c r="J173" s="198">
        <f t="shared" si="20"/>
        <v>0</v>
      </c>
      <c r="K173" s="199"/>
      <c r="L173" s="200"/>
      <c r="M173" s="201" t="s">
        <v>1</v>
      </c>
      <c r="N173" s="202" t="s">
        <v>42</v>
      </c>
      <c r="O173" s="68"/>
      <c r="P173" s="188">
        <f t="shared" si="21"/>
        <v>0</v>
      </c>
      <c r="Q173" s="188">
        <v>0</v>
      </c>
      <c r="R173" s="188">
        <f t="shared" si="22"/>
        <v>0</v>
      </c>
      <c r="S173" s="188">
        <v>0</v>
      </c>
      <c r="T173" s="189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0" t="s">
        <v>125</v>
      </c>
      <c r="AT173" s="190" t="s">
        <v>122</v>
      </c>
      <c r="AU173" s="190" t="s">
        <v>110</v>
      </c>
      <c r="AY173" s="14" t="s">
        <v>111</v>
      </c>
      <c r="BE173" s="191">
        <f t="shared" si="24"/>
        <v>0</v>
      </c>
      <c r="BF173" s="191">
        <f t="shared" si="25"/>
        <v>0</v>
      </c>
      <c r="BG173" s="191">
        <f t="shared" si="26"/>
        <v>0</v>
      </c>
      <c r="BH173" s="191">
        <f t="shared" si="27"/>
        <v>0</v>
      </c>
      <c r="BI173" s="191">
        <f t="shared" si="28"/>
        <v>0</v>
      </c>
      <c r="BJ173" s="14" t="s">
        <v>110</v>
      </c>
      <c r="BK173" s="192">
        <f t="shared" si="29"/>
        <v>0</v>
      </c>
      <c r="BL173" s="14" t="s">
        <v>119</v>
      </c>
      <c r="BM173" s="190" t="s">
        <v>320</v>
      </c>
    </row>
    <row r="174" spans="1:65" s="2" customFormat="1" ht="21.75" customHeight="1">
      <c r="A174" s="31"/>
      <c r="B174" s="32"/>
      <c r="C174" s="179" t="s">
        <v>321</v>
      </c>
      <c r="D174" s="179" t="s">
        <v>115</v>
      </c>
      <c r="E174" s="180" t="s">
        <v>322</v>
      </c>
      <c r="F174" s="181" t="s">
        <v>323</v>
      </c>
      <c r="G174" s="182" t="s">
        <v>148</v>
      </c>
      <c r="H174" s="183"/>
      <c r="I174" s="183"/>
      <c r="J174" s="184">
        <f t="shared" si="20"/>
        <v>0</v>
      </c>
      <c r="K174" s="185"/>
      <c r="L174" s="36"/>
      <c r="M174" s="186" t="s">
        <v>1</v>
      </c>
      <c r="N174" s="187" t="s">
        <v>42</v>
      </c>
      <c r="O174" s="68"/>
      <c r="P174" s="188">
        <f t="shared" si="21"/>
        <v>0</v>
      </c>
      <c r="Q174" s="188">
        <v>0</v>
      </c>
      <c r="R174" s="188">
        <f t="shared" si="22"/>
        <v>0</v>
      </c>
      <c r="S174" s="188">
        <v>0</v>
      </c>
      <c r="T174" s="189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0" t="s">
        <v>119</v>
      </c>
      <c r="AT174" s="190" t="s">
        <v>115</v>
      </c>
      <c r="AU174" s="190" t="s">
        <v>110</v>
      </c>
      <c r="AY174" s="14" t="s">
        <v>111</v>
      </c>
      <c r="BE174" s="191">
        <f t="shared" si="24"/>
        <v>0</v>
      </c>
      <c r="BF174" s="191">
        <f t="shared" si="25"/>
        <v>0</v>
      </c>
      <c r="BG174" s="191">
        <f t="shared" si="26"/>
        <v>0</v>
      </c>
      <c r="BH174" s="191">
        <f t="shared" si="27"/>
        <v>0</v>
      </c>
      <c r="BI174" s="191">
        <f t="shared" si="28"/>
        <v>0</v>
      </c>
      <c r="BJ174" s="14" t="s">
        <v>110</v>
      </c>
      <c r="BK174" s="192">
        <f t="shared" si="29"/>
        <v>0</v>
      </c>
      <c r="BL174" s="14" t="s">
        <v>119</v>
      </c>
      <c r="BM174" s="190" t="s">
        <v>324</v>
      </c>
    </row>
    <row r="175" spans="1:65" s="12" customFormat="1" ht="22.8" customHeight="1">
      <c r="B175" s="163"/>
      <c r="C175" s="164"/>
      <c r="D175" s="165" t="s">
        <v>75</v>
      </c>
      <c r="E175" s="177" t="s">
        <v>325</v>
      </c>
      <c r="F175" s="177" t="s">
        <v>326</v>
      </c>
      <c r="G175" s="164"/>
      <c r="H175" s="164"/>
      <c r="I175" s="167"/>
      <c r="J175" s="178">
        <f>BK175</f>
        <v>0</v>
      </c>
      <c r="K175" s="164"/>
      <c r="L175" s="169"/>
      <c r="M175" s="170"/>
      <c r="N175" s="171"/>
      <c r="O175" s="171"/>
      <c r="P175" s="172">
        <f>SUM(P176:P181)</f>
        <v>0</v>
      </c>
      <c r="Q175" s="171"/>
      <c r="R175" s="172">
        <f>SUM(R176:R181)</f>
        <v>0.25534000000000001</v>
      </c>
      <c r="S175" s="171"/>
      <c r="T175" s="173">
        <f>SUM(T176:T181)</f>
        <v>0</v>
      </c>
      <c r="AR175" s="174" t="s">
        <v>110</v>
      </c>
      <c r="AT175" s="175" t="s">
        <v>75</v>
      </c>
      <c r="AU175" s="175" t="s">
        <v>81</v>
      </c>
      <c r="AY175" s="174" t="s">
        <v>111</v>
      </c>
      <c r="BK175" s="176">
        <f>SUM(BK176:BK181)</f>
        <v>0</v>
      </c>
    </row>
    <row r="176" spans="1:65" s="2" customFormat="1" ht="21.75" customHeight="1">
      <c r="A176" s="31"/>
      <c r="B176" s="32"/>
      <c r="C176" s="179" t="s">
        <v>327</v>
      </c>
      <c r="D176" s="179" t="s">
        <v>115</v>
      </c>
      <c r="E176" s="180" t="s">
        <v>328</v>
      </c>
      <c r="F176" s="181" t="s">
        <v>329</v>
      </c>
      <c r="G176" s="182" t="s">
        <v>118</v>
      </c>
      <c r="H176" s="183">
        <v>3</v>
      </c>
      <c r="I176" s="183"/>
      <c r="J176" s="184">
        <f t="shared" ref="J176:J181" si="30">ROUND(I176*H176,3)</f>
        <v>0</v>
      </c>
      <c r="K176" s="185"/>
      <c r="L176" s="36"/>
      <c r="M176" s="186" t="s">
        <v>1</v>
      </c>
      <c r="N176" s="187" t="s">
        <v>42</v>
      </c>
      <c r="O176" s="68"/>
      <c r="P176" s="188">
        <f t="shared" ref="P176:P181" si="31">O176*H176</f>
        <v>0</v>
      </c>
      <c r="Q176" s="188">
        <v>1.08E-3</v>
      </c>
      <c r="R176" s="188">
        <f t="shared" ref="R176:R181" si="32">Q176*H176</f>
        <v>3.2399999999999998E-3</v>
      </c>
      <c r="S176" s="188">
        <v>0</v>
      </c>
      <c r="T176" s="189">
        <f t="shared" ref="T176:T181" si="33"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0" t="s">
        <v>119</v>
      </c>
      <c r="AT176" s="190" t="s">
        <v>115</v>
      </c>
      <c r="AU176" s="190" t="s">
        <v>110</v>
      </c>
      <c r="AY176" s="14" t="s">
        <v>111</v>
      </c>
      <c r="BE176" s="191">
        <f t="shared" ref="BE176:BE181" si="34">IF(N176="základná",J176,0)</f>
        <v>0</v>
      </c>
      <c r="BF176" s="191">
        <f t="shared" ref="BF176:BF181" si="35">IF(N176="znížená",J176,0)</f>
        <v>0</v>
      </c>
      <c r="BG176" s="191">
        <f t="shared" ref="BG176:BG181" si="36">IF(N176="zákl. prenesená",J176,0)</f>
        <v>0</v>
      </c>
      <c r="BH176" s="191">
        <f t="shared" ref="BH176:BH181" si="37">IF(N176="zníž. prenesená",J176,0)</f>
        <v>0</v>
      </c>
      <c r="BI176" s="191">
        <f t="shared" ref="BI176:BI181" si="38">IF(N176="nulová",J176,0)</f>
        <v>0</v>
      </c>
      <c r="BJ176" s="14" t="s">
        <v>110</v>
      </c>
      <c r="BK176" s="192">
        <f t="shared" ref="BK176:BK181" si="39">ROUND(I176*H176,3)</f>
        <v>0</v>
      </c>
      <c r="BL176" s="14" t="s">
        <v>119</v>
      </c>
      <c r="BM176" s="190" t="s">
        <v>330</v>
      </c>
    </row>
    <row r="177" spans="1:65" s="2" customFormat="1" ht="21.75" customHeight="1">
      <c r="A177" s="31"/>
      <c r="B177" s="32"/>
      <c r="C177" s="179" t="s">
        <v>331</v>
      </c>
      <c r="D177" s="179" t="s">
        <v>115</v>
      </c>
      <c r="E177" s="180" t="s">
        <v>332</v>
      </c>
      <c r="F177" s="181" t="s">
        <v>333</v>
      </c>
      <c r="G177" s="182" t="s">
        <v>118</v>
      </c>
      <c r="H177" s="183">
        <v>8</v>
      </c>
      <c r="I177" s="183"/>
      <c r="J177" s="184">
        <f t="shared" si="30"/>
        <v>0</v>
      </c>
      <c r="K177" s="185"/>
      <c r="L177" s="36"/>
      <c r="M177" s="186" t="s">
        <v>1</v>
      </c>
      <c r="N177" s="187" t="s">
        <v>42</v>
      </c>
      <c r="O177" s="68"/>
      <c r="P177" s="188">
        <f t="shared" si="31"/>
        <v>0</v>
      </c>
      <c r="Q177" s="188">
        <v>1.73E-3</v>
      </c>
      <c r="R177" s="188">
        <f t="shared" si="32"/>
        <v>1.384E-2</v>
      </c>
      <c r="S177" s="188">
        <v>0</v>
      </c>
      <c r="T177" s="189">
        <f t="shared" si="3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0" t="s">
        <v>119</v>
      </c>
      <c r="AT177" s="190" t="s">
        <v>115</v>
      </c>
      <c r="AU177" s="190" t="s">
        <v>110</v>
      </c>
      <c r="AY177" s="14" t="s">
        <v>111</v>
      </c>
      <c r="BE177" s="191">
        <f t="shared" si="34"/>
        <v>0</v>
      </c>
      <c r="BF177" s="191">
        <f t="shared" si="35"/>
        <v>0</v>
      </c>
      <c r="BG177" s="191">
        <f t="shared" si="36"/>
        <v>0</v>
      </c>
      <c r="BH177" s="191">
        <f t="shared" si="37"/>
        <v>0</v>
      </c>
      <c r="BI177" s="191">
        <f t="shared" si="38"/>
        <v>0</v>
      </c>
      <c r="BJ177" s="14" t="s">
        <v>110</v>
      </c>
      <c r="BK177" s="192">
        <f t="shared" si="39"/>
        <v>0</v>
      </c>
      <c r="BL177" s="14" t="s">
        <v>119</v>
      </c>
      <c r="BM177" s="190" t="s">
        <v>334</v>
      </c>
    </row>
    <row r="178" spans="1:65" s="2" customFormat="1" ht="21.75" customHeight="1">
      <c r="A178" s="31"/>
      <c r="B178" s="32"/>
      <c r="C178" s="179" t="s">
        <v>335</v>
      </c>
      <c r="D178" s="179" t="s">
        <v>115</v>
      </c>
      <c r="E178" s="180" t="s">
        <v>336</v>
      </c>
      <c r="F178" s="181" t="s">
        <v>337</v>
      </c>
      <c r="G178" s="182" t="s">
        <v>118</v>
      </c>
      <c r="H178" s="183">
        <v>66</v>
      </c>
      <c r="I178" s="183"/>
      <c r="J178" s="184">
        <f t="shared" si="30"/>
        <v>0</v>
      </c>
      <c r="K178" s="185"/>
      <c r="L178" s="36"/>
      <c r="M178" s="186" t="s">
        <v>1</v>
      </c>
      <c r="N178" s="187" t="s">
        <v>42</v>
      </c>
      <c r="O178" s="68"/>
      <c r="P178" s="188">
        <f t="shared" si="31"/>
        <v>0</v>
      </c>
      <c r="Q178" s="188">
        <v>3.6099999999999999E-3</v>
      </c>
      <c r="R178" s="188">
        <f t="shared" si="32"/>
        <v>0.23826</v>
      </c>
      <c r="S178" s="188">
        <v>0</v>
      </c>
      <c r="T178" s="189">
        <f t="shared" si="3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0" t="s">
        <v>119</v>
      </c>
      <c r="AT178" s="190" t="s">
        <v>115</v>
      </c>
      <c r="AU178" s="190" t="s">
        <v>110</v>
      </c>
      <c r="AY178" s="14" t="s">
        <v>111</v>
      </c>
      <c r="BE178" s="191">
        <f t="shared" si="34"/>
        <v>0</v>
      </c>
      <c r="BF178" s="191">
        <f t="shared" si="35"/>
        <v>0</v>
      </c>
      <c r="BG178" s="191">
        <f t="shared" si="36"/>
        <v>0</v>
      </c>
      <c r="BH178" s="191">
        <f t="shared" si="37"/>
        <v>0</v>
      </c>
      <c r="BI178" s="191">
        <f t="shared" si="38"/>
        <v>0</v>
      </c>
      <c r="BJ178" s="14" t="s">
        <v>110</v>
      </c>
      <c r="BK178" s="192">
        <f t="shared" si="39"/>
        <v>0</v>
      </c>
      <c r="BL178" s="14" t="s">
        <v>119</v>
      </c>
      <c r="BM178" s="190" t="s">
        <v>338</v>
      </c>
    </row>
    <row r="179" spans="1:65" s="2" customFormat="1" ht="21.75" customHeight="1">
      <c r="A179" s="31"/>
      <c r="B179" s="32"/>
      <c r="C179" s="179" t="s">
        <v>339</v>
      </c>
      <c r="D179" s="179" t="s">
        <v>115</v>
      </c>
      <c r="E179" s="180" t="s">
        <v>340</v>
      </c>
      <c r="F179" s="181" t="s">
        <v>341</v>
      </c>
      <c r="G179" s="182" t="s">
        <v>118</v>
      </c>
      <c r="H179" s="183">
        <v>11</v>
      </c>
      <c r="I179" s="183"/>
      <c r="J179" s="184">
        <f t="shared" si="30"/>
        <v>0</v>
      </c>
      <c r="K179" s="185"/>
      <c r="L179" s="36"/>
      <c r="M179" s="186" t="s">
        <v>1</v>
      </c>
      <c r="N179" s="187" t="s">
        <v>42</v>
      </c>
      <c r="O179" s="68"/>
      <c r="P179" s="188">
        <f t="shared" si="31"/>
        <v>0</v>
      </c>
      <c r="Q179" s="188">
        <v>0</v>
      </c>
      <c r="R179" s="188">
        <f t="shared" si="32"/>
        <v>0</v>
      </c>
      <c r="S179" s="188">
        <v>0</v>
      </c>
      <c r="T179" s="189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0" t="s">
        <v>119</v>
      </c>
      <c r="AT179" s="190" t="s">
        <v>115</v>
      </c>
      <c r="AU179" s="190" t="s">
        <v>110</v>
      </c>
      <c r="AY179" s="14" t="s">
        <v>111</v>
      </c>
      <c r="BE179" s="191">
        <f t="shared" si="34"/>
        <v>0</v>
      </c>
      <c r="BF179" s="191">
        <f t="shared" si="35"/>
        <v>0</v>
      </c>
      <c r="BG179" s="191">
        <f t="shared" si="36"/>
        <v>0</v>
      </c>
      <c r="BH179" s="191">
        <f t="shared" si="37"/>
        <v>0</v>
      </c>
      <c r="BI179" s="191">
        <f t="shared" si="38"/>
        <v>0</v>
      </c>
      <c r="BJ179" s="14" t="s">
        <v>110</v>
      </c>
      <c r="BK179" s="192">
        <f t="shared" si="39"/>
        <v>0</v>
      </c>
      <c r="BL179" s="14" t="s">
        <v>119</v>
      </c>
      <c r="BM179" s="190" t="s">
        <v>342</v>
      </c>
    </row>
    <row r="180" spans="1:65" s="2" customFormat="1" ht="21.75" customHeight="1">
      <c r="A180" s="31"/>
      <c r="B180" s="32"/>
      <c r="C180" s="179" t="s">
        <v>343</v>
      </c>
      <c r="D180" s="179" t="s">
        <v>115</v>
      </c>
      <c r="E180" s="180" t="s">
        <v>344</v>
      </c>
      <c r="F180" s="181" t="s">
        <v>345</v>
      </c>
      <c r="G180" s="182" t="s">
        <v>118</v>
      </c>
      <c r="H180" s="183">
        <v>66</v>
      </c>
      <c r="I180" s="183"/>
      <c r="J180" s="184">
        <f t="shared" si="30"/>
        <v>0</v>
      </c>
      <c r="K180" s="185"/>
      <c r="L180" s="36"/>
      <c r="M180" s="186" t="s">
        <v>1</v>
      </c>
      <c r="N180" s="187" t="s">
        <v>42</v>
      </c>
      <c r="O180" s="68"/>
      <c r="P180" s="188">
        <f t="shared" si="31"/>
        <v>0</v>
      </c>
      <c r="Q180" s="188">
        <v>0</v>
      </c>
      <c r="R180" s="188">
        <f t="shared" si="32"/>
        <v>0</v>
      </c>
      <c r="S180" s="188">
        <v>0</v>
      </c>
      <c r="T180" s="189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0" t="s">
        <v>119</v>
      </c>
      <c r="AT180" s="190" t="s">
        <v>115</v>
      </c>
      <c r="AU180" s="190" t="s">
        <v>110</v>
      </c>
      <c r="AY180" s="14" t="s">
        <v>111</v>
      </c>
      <c r="BE180" s="191">
        <f t="shared" si="34"/>
        <v>0</v>
      </c>
      <c r="BF180" s="191">
        <f t="shared" si="35"/>
        <v>0</v>
      </c>
      <c r="BG180" s="191">
        <f t="shared" si="36"/>
        <v>0</v>
      </c>
      <c r="BH180" s="191">
        <f t="shared" si="37"/>
        <v>0</v>
      </c>
      <c r="BI180" s="191">
        <f t="shared" si="38"/>
        <v>0</v>
      </c>
      <c r="BJ180" s="14" t="s">
        <v>110</v>
      </c>
      <c r="BK180" s="192">
        <f t="shared" si="39"/>
        <v>0</v>
      </c>
      <c r="BL180" s="14" t="s">
        <v>119</v>
      </c>
      <c r="BM180" s="190" t="s">
        <v>346</v>
      </c>
    </row>
    <row r="181" spans="1:65" s="2" customFormat="1" ht="21.75" customHeight="1">
      <c r="A181" s="31"/>
      <c r="B181" s="32"/>
      <c r="C181" s="179" t="s">
        <v>347</v>
      </c>
      <c r="D181" s="179" t="s">
        <v>115</v>
      </c>
      <c r="E181" s="180" t="s">
        <v>348</v>
      </c>
      <c r="F181" s="181" t="s">
        <v>349</v>
      </c>
      <c r="G181" s="182" t="s">
        <v>148</v>
      </c>
      <c r="H181" s="183"/>
      <c r="I181" s="183"/>
      <c r="J181" s="184">
        <f t="shared" si="30"/>
        <v>0</v>
      </c>
      <c r="K181" s="185"/>
      <c r="L181" s="36"/>
      <c r="M181" s="186" t="s">
        <v>1</v>
      </c>
      <c r="N181" s="187" t="s">
        <v>42</v>
      </c>
      <c r="O181" s="68"/>
      <c r="P181" s="188">
        <f t="shared" si="31"/>
        <v>0</v>
      </c>
      <c r="Q181" s="188">
        <v>0</v>
      </c>
      <c r="R181" s="188">
        <f t="shared" si="32"/>
        <v>0</v>
      </c>
      <c r="S181" s="188">
        <v>0</v>
      </c>
      <c r="T181" s="189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0" t="s">
        <v>119</v>
      </c>
      <c r="AT181" s="190" t="s">
        <v>115</v>
      </c>
      <c r="AU181" s="190" t="s">
        <v>110</v>
      </c>
      <c r="AY181" s="14" t="s">
        <v>111</v>
      </c>
      <c r="BE181" s="191">
        <f t="shared" si="34"/>
        <v>0</v>
      </c>
      <c r="BF181" s="191">
        <f t="shared" si="35"/>
        <v>0</v>
      </c>
      <c r="BG181" s="191">
        <f t="shared" si="36"/>
        <v>0</v>
      </c>
      <c r="BH181" s="191">
        <f t="shared" si="37"/>
        <v>0</v>
      </c>
      <c r="BI181" s="191">
        <f t="shared" si="38"/>
        <v>0</v>
      </c>
      <c r="BJ181" s="14" t="s">
        <v>110</v>
      </c>
      <c r="BK181" s="192">
        <f t="shared" si="39"/>
        <v>0</v>
      </c>
      <c r="BL181" s="14" t="s">
        <v>119</v>
      </c>
      <c r="BM181" s="190" t="s">
        <v>350</v>
      </c>
    </row>
    <row r="182" spans="1:65" s="12" customFormat="1" ht="22.8" customHeight="1">
      <c r="B182" s="163"/>
      <c r="C182" s="164"/>
      <c r="D182" s="165" t="s">
        <v>75</v>
      </c>
      <c r="E182" s="177" t="s">
        <v>351</v>
      </c>
      <c r="F182" s="177" t="s">
        <v>352</v>
      </c>
      <c r="G182" s="164"/>
      <c r="H182" s="164"/>
      <c r="I182" s="167"/>
      <c r="J182" s="178">
        <f>BK182</f>
        <v>0</v>
      </c>
      <c r="K182" s="164"/>
      <c r="L182" s="169"/>
      <c r="M182" s="170"/>
      <c r="N182" s="171"/>
      <c r="O182" s="171"/>
      <c r="P182" s="172">
        <f>SUM(P183:P184)</f>
        <v>0</v>
      </c>
      <c r="Q182" s="171"/>
      <c r="R182" s="172">
        <f>SUM(R183:R184)</f>
        <v>1.8E-3</v>
      </c>
      <c r="S182" s="171"/>
      <c r="T182" s="173">
        <f>SUM(T183:T184)</f>
        <v>0</v>
      </c>
      <c r="AR182" s="174" t="s">
        <v>110</v>
      </c>
      <c r="AT182" s="175" t="s">
        <v>75</v>
      </c>
      <c r="AU182" s="175" t="s">
        <v>81</v>
      </c>
      <c r="AY182" s="174" t="s">
        <v>111</v>
      </c>
      <c r="BK182" s="176">
        <f>SUM(BK183:BK184)</f>
        <v>0</v>
      </c>
    </row>
    <row r="183" spans="1:65" s="2" customFormat="1" ht="21.75" customHeight="1">
      <c r="A183" s="31"/>
      <c r="B183" s="32"/>
      <c r="C183" s="179" t="s">
        <v>353</v>
      </c>
      <c r="D183" s="179" t="s">
        <v>115</v>
      </c>
      <c r="E183" s="180" t="s">
        <v>354</v>
      </c>
      <c r="F183" s="181" t="s">
        <v>355</v>
      </c>
      <c r="G183" s="182" t="s">
        <v>159</v>
      </c>
      <c r="H183" s="183">
        <v>3</v>
      </c>
      <c r="I183" s="183"/>
      <c r="J183" s="184">
        <f>ROUND(I183*H183,3)</f>
        <v>0</v>
      </c>
      <c r="K183" s="185"/>
      <c r="L183" s="36"/>
      <c r="M183" s="186" t="s">
        <v>1</v>
      </c>
      <c r="N183" s="187" t="s">
        <v>42</v>
      </c>
      <c r="O183" s="68"/>
      <c r="P183" s="188">
        <f>O183*H183</f>
        <v>0</v>
      </c>
      <c r="Q183" s="188">
        <v>5.9999999999999995E-4</v>
      </c>
      <c r="R183" s="188">
        <f>Q183*H183</f>
        <v>1.8E-3</v>
      </c>
      <c r="S183" s="188">
        <v>0</v>
      </c>
      <c r="T183" s="189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0" t="s">
        <v>119</v>
      </c>
      <c r="AT183" s="190" t="s">
        <v>115</v>
      </c>
      <c r="AU183" s="190" t="s">
        <v>110</v>
      </c>
      <c r="AY183" s="14" t="s">
        <v>111</v>
      </c>
      <c r="BE183" s="191">
        <f>IF(N183="základná",J183,0)</f>
        <v>0</v>
      </c>
      <c r="BF183" s="191">
        <f>IF(N183="znížená",J183,0)</f>
        <v>0</v>
      </c>
      <c r="BG183" s="191">
        <f>IF(N183="zákl. prenesená",J183,0)</f>
        <v>0</v>
      </c>
      <c r="BH183" s="191">
        <f>IF(N183="zníž. prenesená",J183,0)</f>
        <v>0</v>
      </c>
      <c r="BI183" s="191">
        <f>IF(N183="nulová",J183,0)</f>
        <v>0</v>
      </c>
      <c r="BJ183" s="14" t="s">
        <v>110</v>
      </c>
      <c r="BK183" s="192">
        <f>ROUND(I183*H183,3)</f>
        <v>0</v>
      </c>
      <c r="BL183" s="14" t="s">
        <v>119</v>
      </c>
      <c r="BM183" s="190" t="s">
        <v>356</v>
      </c>
    </row>
    <row r="184" spans="1:65" s="2" customFormat="1" ht="21.75" customHeight="1">
      <c r="A184" s="31"/>
      <c r="B184" s="32"/>
      <c r="C184" s="179" t="s">
        <v>357</v>
      </c>
      <c r="D184" s="179" t="s">
        <v>115</v>
      </c>
      <c r="E184" s="180" t="s">
        <v>358</v>
      </c>
      <c r="F184" s="181" t="s">
        <v>359</v>
      </c>
      <c r="G184" s="182" t="s">
        <v>148</v>
      </c>
      <c r="H184" s="183"/>
      <c r="I184" s="183"/>
      <c r="J184" s="184">
        <f>ROUND(I184*H184,3)</f>
        <v>0</v>
      </c>
      <c r="K184" s="185"/>
      <c r="L184" s="36"/>
      <c r="M184" s="186" t="s">
        <v>1</v>
      </c>
      <c r="N184" s="187" t="s">
        <v>42</v>
      </c>
      <c r="O184" s="68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0" t="s">
        <v>119</v>
      </c>
      <c r="AT184" s="190" t="s">
        <v>115</v>
      </c>
      <c r="AU184" s="190" t="s">
        <v>110</v>
      </c>
      <c r="AY184" s="14" t="s">
        <v>111</v>
      </c>
      <c r="BE184" s="191">
        <f>IF(N184="základná",J184,0)</f>
        <v>0</v>
      </c>
      <c r="BF184" s="191">
        <f>IF(N184="znížená",J184,0)</f>
        <v>0</v>
      </c>
      <c r="BG184" s="191">
        <f>IF(N184="zákl. prenesená",J184,0)</f>
        <v>0</v>
      </c>
      <c r="BH184" s="191">
        <f>IF(N184="zníž. prenesená",J184,0)</f>
        <v>0</v>
      </c>
      <c r="BI184" s="191">
        <f>IF(N184="nulová",J184,0)</f>
        <v>0</v>
      </c>
      <c r="BJ184" s="14" t="s">
        <v>110</v>
      </c>
      <c r="BK184" s="192">
        <f>ROUND(I184*H184,3)</f>
        <v>0</v>
      </c>
      <c r="BL184" s="14" t="s">
        <v>119</v>
      </c>
      <c r="BM184" s="190" t="s">
        <v>360</v>
      </c>
    </row>
    <row r="185" spans="1:65" s="12" customFormat="1" ht="22.8" customHeight="1">
      <c r="B185" s="163"/>
      <c r="C185" s="164"/>
      <c r="D185" s="165" t="s">
        <v>75</v>
      </c>
      <c r="E185" s="177" t="s">
        <v>361</v>
      </c>
      <c r="F185" s="177" t="s">
        <v>362</v>
      </c>
      <c r="G185" s="164"/>
      <c r="H185" s="164"/>
      <c r="I185" s="167"/>
      <c r="J185" s="178">
        <f>BK185</f>
        <v>0</v>
      </c>
      <c r="K185" s="164"/>
      <c r="L185" s="169"/>
      <c r="M185" s="170"/>
      <c r="N185" s="171"/>
      <c r="O185" s="171"/>
      <c r="P185" s="172">
        <f>SUM(P186:P193)</f>
        <v>0</v>
      </c>
      <c r="Q185" s="171"/>
      <c r="R185" s="172">
        <f>SUM(R186:R193)</f>
        <v>23.598090000000006</v>
      </c>
      <c r="S185" s="171"/>
      <c r="T185" s="173">
        <f>SUM(T186:T193)</f>
        <v>0</v>
      </c>
      <c r="AR185" s="174" t="s">
        <v>110</v>
      </c>
      <c r="AT185" s="175" t="s">
        <v>75</v>
      </c>
      <c r="AU185" s="175" t="s">
        <v>81</v>
      </c>
      <c r="AY185" s="174" t="s">
        <v>111</v>
      </c>
      <c r="BK185" s="176">
        <f>SUM(BK186:BK193)</f>
        <v>0</v>
      </c>
    </row>
    <row r="186" spans="1:65" s="2" customFormat="1" ht="16.5" customHeight="1">
      <c r="A186" s="31"/>
      <c r="B186" s="32"/>
      <c r="C186" s="193" t="s">
        <v>363</v>
      </c>
      <c r="D186" s="193" t="s">
        <v>122</v>
      </c>
      <c r="E186" s="194" t="s">
        <v>364</v>
      </c>
      <c r="F186" s="195" t="s">
        <v>365</v>
      </c>
      <c r="G186" s="196" t="s">
        <v>159</v>
      </c>
      <c r="H186" s="197">
        <v>192</v>
      </c>
      <c r="I186" s="197"/>
      <c r="J186" s="198">
        <f t="shared" ref="J186:J193" si="40">ROUND(I186*H186,3)</f>
        <v>0</v>
      </c>
      <c r="K186" s="199"/>
      <c r="L186" s="200"/>
      <c r="M186" s="201" t="s">
        <v>1</v>
      </c>
      <c r="N186" s="202" t="s">
        <v>42</v>
      </c>
      <c r="O186" s="68"/>
      <c r="P186" s="188">
        <f t="shared" ref="P186:P193" si="41">O186*H186</f>
        <v>0</v>
      </c>
      <c r="Q186" s="188">
        <v>1.2E-4</v>
      </c>
      <c r="R186" s="188">
        <f t="shared" ref="R186:R193" si="42">Q186*H186</f>
        <v>2.3040000000000001E-2</v>
      </c>
      <c r="S186" s="188">
        <v>0</v>
      </c>
      <c r="T186" s="189">
        <f t="shared" ref="T186:T193" si="4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0" t="s">
        <v>125</v>
      </c>
      <c r="AT186" s="190" t="s">
        <v>122</v>
      </c>
      <c r="AU186" s="190" t="s">
        <v>110</v>
      </c>
      <c r="AY186" s="14" t="s">
        <v>111</v>
      </c>
      <c r="BE186" s="191">
        <f t="shared" ref="BE186:BE193" si="44">IF(N186="základná",J186,0)</f>
        <v>0</v>
      </c>
      <c r="BF186" s="191">
        <f t="shared" ref="BF186:BF193" si="45">IF(N186="znížená",J186,0)</f>
        <v>0</v>
      </c>
      <c r="BG186" s="191">
        <f t="shared" ref="BG186:BG193" si="46">IF(N186="zákl. prenesená",J186,0)</f>
        <v>0</v>
      </c>
      <c r="BH186" s="191">
        <f t="shared" ref="BH186:BH193" si="47">IF(N186="zníž. prenesená",J186,0)</f>
        <v>0</v>
      </c>
      <c r="BI186" s="191">
        <f t="shared" ref="BI186:BI193" si="48">IF(N186="nulová",J186,0)</f>
        <v>0</v>
      </c>
      <c r="BJ186" s="14" t="s">
        <v>110</v>
      </c>
      <c r="BK186" s="192">
        <f t="shared" ref="BK186:BK193" si="49">ROUND(I186*H186,3)</f>
        <v>0</v>
      </c>
      <c r="BL186" s="14" t="s">
        <v>119</v>
      </c>
      <c r="BM186" s="190" t="s">
        <v>366</v>
      </c>
    </row>
    <row r="187" spans="1:65" s="2" customFormat="1" ht="16.5" customHeight="1">
      <c r="A187" s="31"/>
      <c r="B187" s="32"/>
      <c r="C187" s="193" t="s">
        <v>367</v>
      </c>
      <c r="D187" s="193" t="s">
        <v>122</v>
      </c>
      <c r="E187" s="194" t="s">
        <v>368</v>
      </c>
      <c r="F187" s="195" t="s">
        <v>369</v>
      </c>
      <c r="G187" s="196" t="s">
        <v>159</v>
      </c>
      <c r="H187" s="197">
        <v>192</v>
      </c>
      <c r="I187" s="197"/>
      <c r="J187" s="198">
        <f t="shared" si="40"/>
        <v>0</v>
      </c>
      <c r="K187" s="199"/>
      <c r="L187" s="200"/>
      <c r="M187" s="201" t="s">
        <v>1</v>
      </c>
      <c r="N187" s="202" t="s">
        <v>42</v>
      </c>
      <c r="O187" s="68"/>
      <c r="P187" s="188">
        <f t="shared" si="41"/>
        <v>0</v>
      </c>
      <c r="Q187" s="188">
        <v>8.0999999999999996E-4</v>
      </c>
      <c r="R187" s="188">
        <f t="shared" si="42"/>
        <v>0.15551999999999999</v>
      </c>
      <c r="S187" s="188">
        <v>0</v>
      </c>
      <c r="T187" s="189">
        <f t="shared" si="4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0" t="s">
        <v>125</v>
      </c>
      <c r="AT187" s="190" t="s">
        <v>122</v>
      </c>
      <c r="AU187" s="190" t="s">
        <v>110</v>
      </c>
      <c r="AY187" s="14" t="s">
        <v>111</v>
      </c>
      <c r="BE187" s="191">
        <f t="shared" si="44"/>
        <v>0</v>
      </c>
      <c r="BF187" s="191">
        <f t="shared" si="45"/>
        <v>0</v>
      </c>
      <c r="BG187" s="191">
        <f t="shared" si="46"/>
        <v>0</v>
      </c>
      <c r="BH187" s="191">
        <f t="shared" si="47"/>
        <v>0</v>
      </c>
      <c r="BI187" s="191">
        <f t="shared" si="48"/>
        <v>0</v>
      </c>
      <c r="BJ187" s="14" t="s">
        <v>110</v>
      </c>
      <c r="BK187" s="192">
        <f t="shared" si="49"/>
        <v>0</v>
      </c>
      <c r="BL187" s="14" t="s">
        <v>119</v>
      </c>
      <c r="BM187" s="190" t="s">
        <v>370</v>
      </c>
    </row>
    <row r="188" spans="1:65" s="2" customFormat="1" ht="21.75" customHeight="1">
      <c r="A188" s="31"/>
      <c r="B188" s="32"/>
      <c r="C188" s="179" t="s">
        <v>371</v>
      </c>
      <c r="D188" s="179" t="s">
        <v>115</v>
      </c>
      <c r="E188" s="180" t="s">
        <v>372</v>
      </c>
      <c r="F188" s="181" t="s">
        <v>373</v>
      </c>
      <c r="G188" s="182" t="s">
        <v>374</v>
      </c>
      <c r="H188" s="183">
        <v>55</v>
      </c>
      <c r="I188" s="183"/>
      <c r="J188" s="184">
        <f t="shared" si="40"/>
        <v>0</v>
      </c>
      <c r="K188" s="185"/>
      <c r="L188" s="36"/>
      <c r="M188" s="186" t="s">
        <v>1</v>
      </c>
      <c r="N188" s="187" t="s">
        <v>42</v>
      </c>
      <c r="O188" s="68"/>
      <c r="P188" s="188">
        <f t="shared" si="41"/>
        <v>0</v>
      </c>
      <c r="Q188" s="188">
        <v>5.0000000000000002E-5</v>
      </c>
      <c r="R188" s="188">
        <f t="shared" si="42"/>
        <v>2.7500000000000003E-3</v>
      </c>
      <c r="S188" s="188">
        <v>0</v>
      </c>
      <c r="T188" s="189">
        <f t="shared" si="4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0" t="s">
        <v>119</v>
      </c>
      <c r="AT188" s="190" t="s">
        <v>115</v>
      </c>
      <c r="AU188" s="190" t="s">
        <v>110</v>
      </c>
      <c r="AY188" s="14" t="s">
        <v>111</v>
      </c>
      <c r="BE188" s="191">
        <f t="shared" si="44"/>
        <v>0</v>
      </c>
      <c r="BF188" s="191">
        <f t="shared" si="45"/>
        <v>0</v>
      </c>
      <c r="BG188" s="191">
        <f t="shared" si="46"/>
        <v>0</v>
      </c>
      <c r="BH188" s="191">
        <f t="shared" si="47"/>
        <v>0</v>
      </c>
      <c r="BI188" s="191">
        <f t="shared" si="48"/>
        <v>0</v>
      </c>
      <c r="BJ188" s="14" t="s">
        <v>110</v>
      </c>
      <c r="BK188" s="192">
        <f t="shared" si="49"/>
        <v>0</v>
      </c>
      <c r="BL188" s="14" t="s">
        <v>119</v>
      </c>
      <c r="BM188" s="190" t="s">
        <v>375</v>
      </c>
    </row>
    <row r="189" spans="1:65" s="2" customFormat="1" ht="16.5" customHeight="1">
      <c r="A189" s="31"/>
      <c r="B189" s="32"/>
      <c r="C189" s="193" t="s">
        <v>376</v>
      </c>
      <c r="D189" s="193" t="s">
        <v>122</v>
      </c>
      <c r="E189" s="194" t="s">
        <v>377</v>
      </c>
      <c r="F189" s="195" t="s">
        <v>378</v>
      </c>
      <c r="G189" s="196" t="s">
        <v>118</v>
      </c>
      <c r="H189" s="197">
        <v>14</v>
      </c>
      <c r="I189" s="197"/>
      <c r="J189" s="198">
        <f t="shared" si="40"/>
        <v>0</v>
      </c>
      <c r="K189" s="199"/>
      <c r="L189" s="200"/>
      <c r="M189" s="201" t="s">
        <v>1</v>
      </c>
      <c r="N189" s="202" t="s">
        <v>42</v>
      </c>
      <c r="O189" s="68"/>
      <c r="P189" s="188">
        <f t="shared" si="41"/>
        <v>0</v>
      </c>
      <c r="Q189" s="188">
        <v>9.7699999999999992E-3</v>
      </c>
      <c r="R189" s="188">
        <f t="shared" si="42"/>
        <v>0.13677999999999998</v>
      </c>
      <c r="S189" s="188">
        <v>0</v>
      </c>
      <c r="T189" s="189">
        <f t="shared" si="4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0" t="s">
        <v>125</v>
      </c>
      <c r="AT189" s="190" t="s">
        <v>122</v>
      </c>
      <c r="AU189" s="190" t="s">
        <v>110</v>
      </c>
      <c r="AY189" s="14" t="s">
        <v>111</v>
      </c>
      <c r="BE189" s="191">
        <f t="shared" si="44"/>
        <v>0</v>
      </c>
      <c r="BF189" s="191">
        <f t="shared" si="45"/>
        <v>0</v>
      </c>
      <c r="BG189" s="191">
        <f t="shared" si="46"/>
        <v>0</v>
      </c>
      <c r="BH189" s="191">
        <f t="shared" si="47"/>
        <v>0</v>
      </c>
      <c r="BI189" s="191">
        <f t="shared" si="48"/>
        <v>0</v>
      </c>
      <c r="BJ189" s="14" t="s">
        <v>110</v>
      </c>
      <c r="BK189" s="192">
        <f t="shared" si="49"/>
        <v>0</v>
      </c>
      <c r="BL189" s="14" t="s">
        <v>119</v>
      </c>
      <c r="BM189" s="190" t="s">
        <v>379</v>
      </c>
    </row>
    <row r="190" spans="1:65" s="2" customFormat="1" ht="16.5" customHeight="1">
      <c r="A190" s="31"/>
      <c r="B190" s="32"/>
      <c r="C190" s="179" t="s">
        <v>380</v>
      </c>
      <c r="D190" s="179" t="s">
        <v>115</v>
      </c>
      <c r="E190" s="180" t="s">
        <v>381</v>
      </c>
      <c r="F190" s="181" t="s">
        <v>382</v>
      </c>
      <c r="G190" s="182" t="s">
        <v>159</v>
      </c>
      <c r="H190" s="183">
        <v>240</v>
      </c>
      <c r="I190" s="183"/>
      <c r="J190" s="184">
        <f t="shared" si="40"/>
        <v>0</v>
      </c>
      <c r="K190" s="185"/>
      <c r="L190" s="36"/>
      <c r="M190" s="186" t="s">
        <v>1</v>
      </c>
      <c r="N190" s="187" t="s">
        <v>42</v>
      </c>
      <c r="O190" s="68"/>
      <c r="P190" s="188">
        <f t="shared" si="41"/>
        <v>0</v>
      </c>
      <c r="Q190" s="188">
        <v>0</v>
      </c>
      <c r="R190" s="188">
        <f t="shared" si="42"/>
        <v>0</v>
      </c>
      <c r="S190" s="188">
        <v>0</v>
      </c>
      <c r="T190" s="189">
        <f t="shared" si="4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0" t="s">
        <v>137</v>
      </c>
      <c r="AT190" s="190" t="s">
        <v>115</v>
      </c>
      <c r="AU190" s="190" t="s">
        <v>110</v>
      </c>
      <c r="AY190" s="14" t="s">
        <v>111</v>
      </c>
      <c r="BE190" s="191">
        <f t="shared" si="44"/>
        <v>0</v>
      </c>
      <c r="BF190" s="191">
        <f t="shared" si="45"/>
        <v>0</v>
      </c>
      <c r="BG190" s="191">
        <f t="shared" si="46"/>
        <v>0</v>
      </c>
      <c r="BH190" s="191">
        <f t="shared" si="47"/>
        <v>0</v>
      </c>
      <c r="BI190" s="191">
        <f t="shared" si="48"/>
        <v>0</v>
      </c>
      <c r="BJ190" s="14" t="s">
        <v>110</v>
      </c>
      <c r="BK190" s="192">
        <f t="shared" si="49"/>
        <v>0</v>
      </c>
      <c r="BL190" s="14" t="s">
        <v>137</v>
      </c>
      <c r="BM190" s="190" t="s">
        <v>383</v>
      </c>
    </row>
    <row r="191" spans="1:65" s="2" customFormat="1" ht="21.75" customHeight="1">
      <c r="A191" s="31"/>
      <c r="B191" s="32"/>
      <c r="C191" s="193" t="s">
        <v>384</v>
      </c>
      <c r="D191" s="193" t="s">
        <v>122</v>
      </c>
      <c r="E191" s="194" t="s">
        <v>385</v>
      </c>
      <c r="F191" s="195" t="s">
        <v>386</v>
      </c>
      <c r="G191" s="196" t="s">
        <v>159</v>
      </c>
      <c r="H191" s="197">
        <v>192</v>
      </c>
      <c r="I191" s="197"/>
      <c r="J191" s="198">
        <f t="shared" si="40"/>
        <v>0</v>
      </c>
      <c r="K191" s="199"/>
      <c r="L191" s="200"/>
      <c r="M191" s="201" t="s">
        <v>1</v>
      </c>
      <c r="N191" s="202" t="s">
        <v>42</v>
      </c>
      <c r="O191" s="68"/>
      <c r="P191" s="188">
        <f t="shared" si="41"/>
        <v>0</v>
      </c>
      <c r="Q191" s="188">
        <v>9.7000000000000003E-2</v>
      </c>
      <c r="R191" s="188">
        <f t="shared" si="42"/>
        <v>18.624000000000002</v>
      </c>
      <c r="S191" s="188">
        <v>0</v>
      </c>
      <c r="T191" s="189">
        <f t="shared" si="4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0" t="s">
        <v>161</v>
      </c>
      <c r="AT191" s="190" t="s">
        <v>122</v>
      </c>
      <c r="AU191" s="190" t="s">
        <v>110</v>
      </c>
      <c r="AY191" s="14" t="s">
        <v>111</v>
      </c>
      <c r="BE191" s="191">
        <f t="shared" si="44"/>
        <v>0</v>
      </c>
      <c r="BF191" s="191">
        <f t="shared" si="45"/>
        <v>0</v>
      </c>
      <c r="BG191" s="191">
        <f t="shared" si="46"/>
        <v>0</v>
      </c>
      <c r="BH191" s="191">
        <f t="shared" si="47"/>
        <v>0</v>
      </c>
      <c r="BI191" s="191">
        <f t="shared" si="48"/>
        <v>0</v>
      </c>
      <c r="BJ191" s="14" t="s">
        <v>110</v>
      </c>
      <c r="BK191" s="192">
        <f t="shared" si="49"/>
        <v>0</v>
      </c>
      <c r="BL191" s="14" t="s">
        <v>137</v>
      </c>
      <c r="BM191" s="190" t="s">
        <v>387</v>
      </c>
    </row>
    <row r="192" spans="1:65" s="2" customFormat="1" ht="21.75" customHeight="1">
      <c r="A192" s="31"/>
      <c r="B192" s="32"/>
      <c r="C192" s="193" t="s">
        <v>388</v>
      </c>
      <c r="D192" s="193" t="s">
        <v>122</v>
      </c>
      <c r="E192" s="194" t="s">
        <v>389</v>
      </c>
      <c r="F192" s="195" t="s">
        <v>390</v>
      </c>
      <c r="G192" s="196" t="s">
        <v>159</v>
      </c>
      <c r="H192" s="197">
        <v>48</v>
      </c>
      <c r="I192" s="197"/>
      <c r="J192" s="198">
        <f t="shared" si="40"/>
        <v>0</v>
      </c>
      <c r="K192" s="199"/>
      <c r="L192" s="200"/>
      <c r="M192" s="201" t="s">
        <v>1</v>
      </c>
      <c r="N192" s="202" t="s">
        <v>42</v>
      </c>
      <c r="O192" s="68"/>
      <c r="P192" s="188">
        <f t="shared" si="41"/>
        <v>0</v>
      </c>
      <c r="Q192" s="188">
        <v>9.7000000000000003E-2</v>
      </c>
      <c r="R192" s="188">
        <f t="shared" si="42"/>
        <v>4.6560000000000006</v>
      </c>
      <c r="S192" s="188">
        <v>0</v>
      </c>
      <c r="T192" s="189">
        <f t="shared" si="4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0" t="s">
        <v>161</v>
      </c>
      <c r="AT192" s="190" t="s">
        <v>122</v>
      </c>
      <c r="AU192" s="190" t="s">
        <v>110</v>
      </c>
      <c r="AY192" s="14" t="s">
        <v>111</v>
      </c>
      <c r="BE192" s="191">
        <f t="shared" si="44"/>
        <v>0</v>
      </c>
      <c r="BF192" s="191">
        <f t="shared" si="45"/>
        <v>0</v>
      </c>
      <c r="BG192" s="191">
        <f t="shared" si="46"/>
        <v>0</v>
      </c>
      <c r="BH192" s="191">
        <f t="shared" si="47"/>
        <v>0</v>
      </c>
      <c r="BI192" s="191">
        <f t="shared" si="48"/>
        <v>0</v>
      </c>
      <c r="BJ192" s="14" t="s">
        <v>110</v>
      </c>
      <c r="BK192" s="192">
        <f t="shared" si="49"/>
        <v>0</v>
      </c>
      <c r="BL192" s="14" t="s">
        <v>137</v>
      </c>
      <c r="BM192" s="190" t="s">
        <v>391</v>
      </c>
    </row>
    <row r="193" spans="1:65" s="2" customFormat="1" ht="21.75" customHeight="1">
      <c r="A193" s="31"/>
      <c r="B193" s="32"/>
      <c r="C193" s="179" t="s">
        <v>392</v>
      </c>
      <c r="D193" s="179" t="s">
        <v>115</v>
      </c>
      <c r="E193" s="180" t="s">
        <v>393</v>
      </c>
      <c r="F193" s="181" t="s">
        <v>394</v>
      </c>
      <c r="G193" s="182" t="s">
        <v>148</v>
      </c>
      <c r="H193" s="183"/>
      <c r="I193" s="183"/>
      <c r="J193" s="184">
        <f t="shared" si="40"/>
        <v>0</v>
      </c>
      <c r="K193" s="185"/>
      <c r="L193" s="36"/>
      <c r="M193" s="203" t="s">
        <v>1</v>
      </c>
      <c r="N193" s="204" t="s">
        <v>42</v>
      </c>
      <c r="O193" s="205"/>
      <c r="P193" s="206">
        <f t="shared" si="41"/>
        <v>0</v>
      </c>
      <c r="Q193" s="206">
        <v>0</v>
      </c>
      <c r="R193" s="206">
        <f t="shared" si="42"/>
        <v>0</v>
      </c>
      <c r="S193" s="206">
        <v>0</v>
      </c>
      <c r="T193" s="207">
        <f t="shared" si="4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0" t="s">
        <v>119</v>
      </c>
      <c r="AT193" s="190" t="s">
        <v>115</v>
      </c>
      <c r="AU193" s="190" t="s">
        <v>110</v>
      </c>
      <c r="AY193" s="14" t="s">
        <v>111</v>
      </c>
      <c r="BE193" s="191">
        <f t="shared" si="44"/>
        <v>0</v>
      </c>
      <c r="BF193" s="191">
        <f t="shared" si="45"/>
        <v>0</v>
      </c>
      <c r="BG193" s="191">
        <f t="shared" si="46"/>
        <v>0</v>
      </c>
      <c r="BH193" s="191">
        <f t="shared" si="47"/>
        <v>0</v>
      </c>
      <c r="BI193" s="191">
        <f t="shared" si="48"/>
        <v>0</v>
      </c>
      <c r="BJ193" s="14" t="s">
        <v>110</v>
      </c>
      <c r="BK193" s="192">
        <f t="shared" si="49"/>
        <v>0</v>
      </c>
      <c r="BL193" s="14" t="s">
        <v>119</v>
      </c>
      <c r="BM193" s="190" t="s">
        <v>395</v>
      </c>
    </row>
    <row r="194" spans="1:65" s="2" customFormat="1" ht="6.9" customHeight="1">
      <c r="A194" s="3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36"/>
      <c r="M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</row>
  </sheetData>
  <sheetProtection algorithmName="SHA-512" hashValue="6j9SWJKkh7hIzWlaKcvfhZqe1Zcra8rOYAqlmq6WFimFyIznrrQbNBS39qnRk8PGO38CS1/GSRVyhf9JcqsSyA==" saltValue="rMF2tSMi4uPSKUeMtc6MixubmzPws4HmJlmLQ3kItW0uHuFqsjBf/1t1Wkv4ZQNjdi2RWl6Y6wOs+++QFTjm8g==" spinCount="100000" sheet="1" objects="1" scenarios="1" formatColumns="0" formatRows="0" autoFilter="0"/>
  <autoFilter ref="C118:K193" xr:uid="{00000000-0009-0000-0000-000001000000}"/>
  <mergeCells count="6">
    <mergeCell ref="E111:H11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2020_08_SVIDNIK_K7_S - SY...</vt:lpstr>
      <vt:lpstr>'2020_08_SVIDNIK_K7_S - SY...'!Názvy_tlače</vt:lpstr>
      <vt:lpstr>'Rekapitulácia stavby'!Názvy_tlače</vt:lpstr>
      <vt:lpstr>'2020_08_SVIDNIK_K7_S - SY...'!Oblasť_tlače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MSI\Techzar</dc:creator>
  <cp:lastModifiedBy>Zuzana Zemčáková</cp:lastModifiedBy>
  <dcterms:created xsi:type="dcterms:W3CDTF">2021-02-12T17:12:18Z</dcterms:created>
  <dcterms:modified xsi:type="dcterms:W3CDTF">2021-05-11T08:17:55Z</dcterms:modified>
</cp:coreProperties>
</file>